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on\Downloads\"/>
    </mc:Choice>
  </mc:AlternateContent>
  <xr:revisionPtr revIDLastSave="0" documentId="13_ncr:1_{2ABD87DC-1701-43E5-BB0B-F3DB216E46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ntaktuppgifter_kommuner" sheetId="1" r:id="rId1"/>
  </sheets>
  <definedNames>
    <definedName name="_xlnm._FilterDatabase" localSheetId="0" hidden="1">Kontaktuppgifter_kommuner!$A$1:$J$1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A3" i="1"/>
  <c r="B3" i="1"/>
  <c r="A276" i="1"/>
  <c r="B276" i="1"/>
  <c r="A277" i="1"/>
  <c r="B277" i="1"/>
  <c r="A4" i="1"/>
  <c r="B4" i="1"/>
  <c r="A278" i="1"/>
  <c r="B278" i="1"/>
  <c r="A279" i="1"/>
  <c r="B279" i="1"/>
  <c r="A269" i="1"/>
  <c r="B269" i="1"/>
  <c r="A5" i="1"/>
  <c r="B5" i="1"/>
  <c r="A270" i="1"/>
  <c r="B270" i="1"/>
  <c r="A280" i="1"/>
  <c r="B280" i="1"/>
  <c r="A6" i="1"/>
  <c r="B6" i="1"/>
  <c r="A271" i="1"/>
  <c r="B271" i="1"/>
  <c r="A272" i="1"/>
  <c r="B272" i="1"/>
  <c r="A7" i="1"/>
  <c r="B7" i="1"/>
  <c r="A8" i="1"/>
  <c r="B8" i="1"/>
  <c r="A9" i="1"/>
  <c r="B9" i="1"/>
  <c r="A273" i="1"/>
  <c r="B273" i="1"/>
  <c r="A10" i="1"/>
  <c r="B10" i="1"/>
  <c r="A274" i="1"/>
  <c r="B274" i="1"/>
  <c r="A275" i="1"/>
  <c r="B275" i="1"/>
  <c r="A11" i="1"/>
  <c r="B11" i="1"/>
  <c r="A27" i="1"/>
  <c r="B27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21" i="1"/>
  <c r="B21" i="1"/>
  <c r="A19" i="1"/>
  <c r="B19" i="1"/>
  <c r="A20" i="1"/>
  <c r="B20" i="1"/>
  <c r="A22" i="1"/>
  <c r="B22" i="1"/>
  <c r="A23" i="1"/>
  <c r="B23" i="1"/>
  <c r="A25" i="1"/>
  <c r="B25" i="1"/>
  <c r="A24" i="1"/>
  <c r="B24" i="1"/>
  <c r="A26" i="1"/>
  <c r="B26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8" i="1"/>
  <c r="B48" i="1"/>
  <c r="A44" i="1"/>
  <c r="B44" i="1"/>
  <c r="A45" i="1"/>
  <c r="B45" i="1"/>
  <c r="A46" i="1"/>
  <c r="B46" i="1"/>
  <c r="A47" i="1"/>
  <c r="B47" i="1"/>
  <c r="A49" i="1"/>
  <c r="B49" i="1"/>
  <c r="A56" i="1"/>
  <c r="B56" i="1"/>
  <c r="A57" i="1"/>
  <c r="B57" i="1"/>
  <c r="A50" i="1"/>
  <c r="B50" i="1"/>
  <c r="A51" i="1"/>
  <c r="B51" i="1"/>
  <c r="A52" i="1"/>
  <c r="B52" i="1"/>
  <c r="A58" i="1"/>
  <c r="B58" i="1"/>
  <c r="A59" i="1"/>
  <c r="B59" i="1"/>
  <c r="A54" i="1"/>
  <c r="B54" i="1"/>
  <c r="A53" i="1"/>
  <c r="B53" i="1"/>
  <c r="A55" i="1"/>
  <c r="B55" i="1"/>
  <c r="A60" i="1"/>
  <c r="B60" i="1"/>
  <c r="A78" i="1"/>
  <c r="B78" i="1"/>
  <c r="A61" i="1"/>
  <c r="B61" i="1"/>
  <c r="A79" i="1"/>
  <c r="B79" i="1"/>
  <c r="A62" i="1"/>
  <c r="B62" i="1"/>
  <c r="A63" i="1"/>
  <c r="B63" i="1"/>
  <c r="A64" i="1"/>
  <c r="B64" i="1"/>
  <c r="A65" i="1"/>
  <c r="B65" i="1"/>
  <c r="A66" i="1"/>
  <c r="B66" i="1"/>
  <c r="A67" i="1"/>
  <c r="B67" i="1"/>
  <c r="A80" i="1"/>
  <c r="B80" i="1"/>
  <c r="A81" i="1"/>
  <c r="B81" i="1"/>
  <c r="A82" i="1"/>
  <c r="B82" i="1"/>
  <c r="A83" i="1"/>
  <c r="B83" i="1"/>
  <c r="A68" i="1"/>
  <c r="B68" i="1"/>
  <c r="A69" i="1"/>
  <c r="B69" i="1"/>
  <c r="A70" i="1"/>
  <c r="B70" i="1"/>
  <c r="A71" i="1"/>
  <c r="B71" i="1"/>
  <c r="A72" i="1"/>
  <c r="B72" i="1"/>
  <c r="A73" i="1"/>
  <c r="B73" i="1"/>
  <c r="A84" i="1"/>
  <c r="B84" i="1"/>
  <c r="A85" i="1"/>
  <c r="B85" i="1"/>
  <c r="A87" i="1"/>
  <c r="B87" i="1"/>
  <c r="A86" i="1"/>
  <c r="B86" i="1"/>
  <c r="A74" i="1"/>
  <c r="B74" i="1"/>
  <c r="A75" i="1"/>
  <c r="B75" i="1"/>
  <c r="A76" i="1"/>
  <c r="B76" i="1"/>
  <c r="A77" i="1"/>
  <c r="B77" i="1"/>
  <c r="A89" i="1"/>
  <c r="B89" i="1"/>
  <c r="A88" i="1"/>
  <c r="B88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112" i="1"/>
  <c r="B112" i="1"/>
  <c r="A99" i="1"/>
  <c r="B99" i="1"/>
  <c r="A100" i="1"/>
  <c r="B100" i="1"/>
  <c r="A101" i="1"/>
  <c r="B101" i="1"/>
  <c r="A102" i="1"/>
  <c r="B102" i="1"/>
  <c r="A103" i="1"/>
  <c r="B103" i="1"/>
  <c r="A113" i="1"/>
  <c r="B113" i="1"/>
  <c r="A104" i="1"/>
  <c r="B104" i="1"/>
  <c r="A105" i="1"/>
  <c r="B105" i="1"/>
  <c r="A106" i="1"/>
  <c r="B106" i="1"/>
  <c r="A107" i="1"/>
  <c r="B107" i="1"/>
  <c r="A108" i="1"/>
  <c r="B108" i="1"/>
  <c r="A111" i="1"/>
  <c r="B111" i="1"/>
  <c r="A109" i="1"/>
  <c r="B109" i="1"/>
  <c r="A110" i="1"/>
  <c r="B110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7" i="1"/>
  <c r="B137" i="1"/>
  <c r="A135" i="1"/>
  <c r="B135" i="1"/>
  <c r="A136" i="1"/>
  <c r="B136" i="1"/>
  <c r="A138" i="1"/>
  <c r="B138" i="1"/>
  <c r="A139" i="1"/>
  <c r="B139" i="1"/>
  <c r="A140" i="1"/>
  <c r="B140" i="1"/>
  <c r="A141" i="1"/>
  <c r="B141" i="1"/>
  <c r="A142" i="1"/>
  <c r="B142" i="1"/>
  <c r="A148" i="1"/>
  <c r="B148" i="1"/>
  <c r="A149" i="1"/>
  <c r="B149" i="1"/>
  <c r="A143" i="1"/>
  <c r="B143" i="1"/>
  <c r="A150" i="1"/>
  <c r="B150" i="1"/>
  <c r="A144" i="1"/>
  <c r="B144" i="1"/>
  <c r="A145" i="1"/>
  <c r="B145" i="1"/>
  <c r="A146" i="1"/>
  <c r="B146" i="1"/>
  <c r="A147" i="1"/>
  <c r="B147" i="1"/>
  <c r="A151" i="1"/>
  <c r="B151" i="1"/>
  <c r="A163" i="1"/>
  <c r="B163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1" i="1"/>
  <c r="B161" i="1"/>
  <c r="A160" i="1"/>
  <c r="B160" i="1"/>
  <c r="A162" i="1"/>
  <c r="B162" i="1"/>
  <c r="A164" i="1"/>
  <c r="B164" i="1"/>
  <c r="A281" i="1"/>
  <c r="B281" i="1"/>
  <c r="A282" i="1"/>
  <c r="B282" i="1"/>
  <c r="A165" i="1"/>
  <c r="B165" i="1"/>
  <c r="A283" i="1"/>
  <c r="B283" i="1"/>
  <c r="A284" i="1"/>
  <c r="B284" i="1"/>
  <c r="A285" i="1"/>
  <c r="B285" i="1"/>
  <c r="A166" i="1"/>
  <c r="B166" i="1"/>
  <c r="A167" i="1"/>
  <c r="B167" i="1"/>
  <c r="A168" i="1"/>
  <c r="B168" i="1"/>
  <c r="A169" i="1"/>
  <c r="B169" i="1"/>
  <c r="A287" i="1"/>
  <c r="B287" i="1"/>
  <c r="A286" i="1"/>
  <c r="B286" i="1"/>
  <c r="A288" i="1"/>
  <c r="B288" i="1"/>
  <c r="A289" i="1"/>
  <c r="B289" i="1"/>
  <c r="A170" i="1"/>
  <c r="B170" i="1"/>
  <c r="A290" i="1"/>
  <c r="B290" i="1"/>
  <c r="A291" i="1"/>
  <c r="B291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80" i="1"/>
  <c r="B180" i="1"/>
  <c r="A177" i="1"/>
  <c r="B177" i="1"/>
  <c r="A178" i="1"/>
  <c r="B178" i="1"/>
  <c r="A179" i="1"/>
  <c r="B179" i="1"/>
  <c r="A213" i="1"/>
  <c r="B213" i="1"/>
  <c r="A181" i="1"/>
  <c r="B181" i="1"/>
  <c r="A182" i="1"/>
  <c r="B182" i="1"/>
  <c r="A183" i="1"/>
  <c r="B183" i="1"/>
  <c r="A214" i="1"/>
  <c r="B214" i="1"/>
  <c r="A215" i="1"/>
  <c r="B215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1" i="1"/>
  <c r="B191" i="1"/>
  <c r="A190" i="1"/>
  <c r="B190" i="1"/>
  <c r="A192" i="1"/>
  <c r="B192" i="1"/>
  <c r="A216" i="1"/>
  <c r="B216" i="1"/>
  <c r="A217" i="1"/>
  <c r="B217" i="1"/>
  <c r="A218" i="1"/>
  <c r="B218" i="1"/>
  <c r="A193" i="1"/>
  <c r="B193" i="1"/>
  <c r="A194" i="1"/>
  <c r="B194" i="1"/>
  <c r="A195" i="1"/>
  <c r="B195" i="1"/>
  <c r="A219" i="1"/>
  <c r="B219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36" i="1"/>
  <c r="B236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37" i="1"/>
  <c r="B237" i="1"/>
  <c r="A229" i="1"/>
  <c r="B229" i="1"/>
  <c r="A228" i="1"/>
  <c r="B228" i="1"/>
  <c r="A231" i="1"/>
  <c r="B231" i="1"/>
  <c r="A230" i="1"/>
  <c r="B230" i="1"/>
  <c r="A232" i="1"/>
  <c r="B232" i="1"/>
  <c r="A233" i="1"/>
  <c r="B233" i="1"/>
  <c r="A234" i="1"/>
  <c r="B234" i="1"/>
  <c r="A235" i="1"/>
  <c r="B235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60" i="1"/>
  <c r="B260" i="1"/>
  <c r="A261" i="1"/>
  <c r="B261" i="1"/>
  <c r="A249" i="1"/>
  <c r="B249" i="1"/>
  <c r="A250" i="1"/>
  <c r="B250" i="1"/>
  <c r="A251" i="1"/>
  <c r="B251" i="1"/>
  <c r="A259" i="1"/>
  <c r="B259" i="1"/>
  <c r="A262" i="1"/>
  <c r="B262" i="1"/>
  <c r="A263" i="1"/>
  <c r="B263" i="1"/>
  <c r="A265" i="1"/>
  <c r="B265" i="1"/>
  <c r="A264" i="1"/>
  <c r="B264" i="1"/>
  <c r="A252" i="1"/>
  <c r="B252" i="1"/>
  <c r="A266" i="1"/>
  <c r="B266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67" i="1"/>
  <c r="B267" i="1"/>
  <c r="A268" i="1"/>
  <c r="B268" i="1"/>
</calcChain>
</file>

<file path=xl/sharedStrings.xml><?xml version="1.0" encoding="utf-8"?>
<sst xmlns="http://schemas.openxmlformats.org/spreadsheetml/2006/main" count="1826" uniqueCount="1807">
  <si>
    <t>Läns-/kommunkod</t>
  </si>
  <si>
    <t>Länstillhörighet</t>
  </si>
  <si>
    <t>Namn</t>
  </si>
  <si>
    <t>E-post</t>
  </si>
  <si>
    <t>Telefon</t>
  </si>
  <si>
    <t>Webbadress</t>
  </si>
  <si>
    <t>Postnr</t>
  </si>
  <si>
    <t>Ort</t>
  </si>
  <si>
    <t>Ale kommun</t>
  </si>
  <si>
    <t>kommun@ale.se</t>
  </si>
  <si>
    <t>0303-70 30 00</t>
  </si>
  <si>
    <t>http://www.ale.se</t>
  </si>
  <si>
    <t>ALAFORS</t>
  </si>
  <si>
    <t>Alingsås kommun</t>
  </si>
  <si>
    <t>kommunstyrelsen@alingsas.se</t>
  </si>
  <si>
    <t>0322-616000</t>
  </si>
  <si>
    <t>http://www.alingsas.se</t>
  </si>
  <si>
    <t>ALINGSÅS</t>
  </si>
  <si>
    <t>Älmhults kommun</t>
  </si>
  <si>
    <t>info@almhult.se</t>
  </si>
  <si>
    <t>0476-55000</t>
  </si>
  <si>
    <t>http://www.almhult.se</t>
  </si>
  <si>
    <t>Box 500</t>
  </si>
  <si>
    <t>ÄLMHULT</t>
  </si>
  <si>
    <t>Älvdalens kommun</t>
  </si>
  <si>
    <t>kommun@alvdalen.se</t>
  </si>
  <si>
    <t>0251-313 00</t>
  </si>
  <si>
    <t>http://www.alvdalen.se</t>
  </si>
  <si>
    <t>Box 100</t>
  </si>
  <si>
    <t>ÄLVDALEN</t>
  </si>
  <si>
    <t>Alvesta kommun</t>
  </si>
  <si>
    <t>0472-15000</t>
  </si>
  <si>
    <t>http://www.alvesta.se</t>
  </si>
  <si>
    <t>ALVESTA</t>
  </si>
  <si>
    <t>Älvkarleby kommun</t>
  </si>
  <si>
    <t>kommun@alvkarleby.se</t>
  </si>
  <si>
    <t>026-83000</t>
  </si>
  <si>
    <t>http://www.alvkarleby.se</t>
  </si>
  <si>
    <t>Box 4</t>
  </si>
  <si>
    <t>SKUTSKÄR</t>
  </si>
  <si>
    <t>Älvsbyns kommun</t>
  </si>
  <si>
    <t>kommunen@alvsbyn.se</t>
  </si>
  <si>
    <t>0929 - 17000</t>
  </si>
  <si>
    <t>http://www.alvsbyn.se</t>
  </si>
  <si>
    <t>ÄLVSBYN</t>
  </si>
  <si>
    <t>Åmåls kommun</t>
  </si>
  <si>
    <t>kommun@amal.se</t>
  </si>
  <si>
    <t>0532-17000</t>
  </si>
  <si>
    <t>http://www.amal.se</t>
  </si>
  <si>
    <t>Box 62</t>
  </si>
  <si>
    <t>ÅMÅL</t>
  </si>
  <si>
    <t>Aneby kommun</t>
  </si>
  <si>
    <t>info@aneby.se</t>
  </si>
  <si>
    <t>0380-461 00</t>
  </si>
  <si>
    <t>http://www.aneby.se</t>
  </si>
  <si>
    <t>Box 53</t>
  </si>
  <si>
    <t>ANEBY</t>
  </si>
  <si>
    <t>Ånge kommun</t>
  </si>
  <si>
    <t>ange@ange.se</t>
  </si>
  <si>
    <t>0690 - 25 01 00</t>
  </si>
  <si>
    <t>http://www.ange.se</t>
  </si>
  <si>
    <t>ÅNGE</t>
  </si>
  <si>
    <t>Ängelholms kommun</t>
  </si>
  <si>
    <t>info@engelholm.se</t>
  </si>
  <si>
    <t>0431-870 00</t>
  </si>
  <si>
    <t>http://www.engelholm.se</t>
  </si>
  <si>
    <t>ÄNGELHOLM</t>
  </si>
  <si>
    <t>Arboga kommun</t>
  </si>
  <si>
    <t>arboga.kommun@arboga.se</t>
  </si>
  <si>
    <t>0589-87000</t>
  </si>
  <si>
    <t>http://www.arboga.se</t>
  </si>
  <si>
    <t>Box 45</t>
  </si>
  <si>
    <t>ARBOGA</t>
  </si>
  <si>
    <t>Åre kommun</t>
  </si>
  <si>
    <t>kundtjanst@are.se</t>
  </si>
  <si>
    <t>0647-161 00</t>
  </si>
  <si>
    <t>http://www.are.se</t>
  </si>
  <si>
    <t>Box 201</t>
  </si>
  <si>
    <t>JÄRPEN</t>
  </si>
  <si>
    <t>Årjängs kommun</t>
  </si>
  <si>
    <t>kommun@arjang.se</t>
  </si>
  <si>
    <t>0573-14100</t>
  </si>
  <si>
    <t>http://www.arjang.se</t>
  </si>
  <si>
    <t>Box 906</t>
  </si>
  <si>
    <t>ÅRJÄNG</t>
  </si>
  <si>
    <t>Arjeplogs kommun</t>
  </si>
  <si>
    <t>kommun@arjeplog.se</t>
  </si>
  <si>
    <t>0961-140 00</t>
  </si>
  <si>
    <t>http://www.arjeplog.se</t>
  </si>
  <si>
    <t>ARJEPLOG</t>
  </si>
  <si>
    <t>Arvidsjaurs kommun</t>
  </si>
  <si>
    <t>kommun@arvidsjaur.se</t>
  </si>
  <si>
    <t>0960-15500</t>
  </si>
  <si>
    <t>http://www.arvidsjaur.se</t>
  </si>
  <si>
    <t>ARVIDSJAUR</t>
  </si>
  <si>
    <t>Arvika kommun</t>
  </si>
  <si>
    <t>arvika.kommun@arvika.se</t>
  </si>
  <si>
    <t>0570-816 00</t>
  </si>
  <si>
    <t>http://www.arvika.se</t>
  </si>
  <si>
    <t>ARVIKA</t>
  </si>
  <si>
    <t>Åsele kommun</t>
  </si>
  <si>
    <t>kommun@asele.se</t>
  </si>
  <si>
    <t>0941-14000</t>
  </si>
  <si>
    <t>http://www.asele.se</t>
  </si>
  <si>
    <t>ÅSELE</t>
  </si>
  <si>
    <t>Askersunds kommun</t>
  </si>
  <si>
    <t>kommun@askersund.se</t>
  </si>
  <si>
    <t>0583-81000</t>
  </si>
  <si>
    <t>http://www.askersund.se</t>
  </si>
  <si>
    <t>ASKERSUND</t>
  </si>
  <si>
    <t>Åstorps kommun</t>
  </si>
  <si>
    <t>kommun@astorp.se</t>
  </si>
  <si>
    <t>042-64000</t>
  </si>
  <si>
    <t>http://www.astorp.se</t>
  </si>
  <si>
    <t>ÅSTORP</t>
  </si>
  <si>
    <t>Åtvidabergs kommun</t>
  </si>
  <si>
    <t>kontakt@atvidaberg.se</t>
  </si>
  <si>
    <t>0120-830 00</t>
  </si>
  <si>
    <t>http://www.atvidaberg.se</t>
  </si>
  <si>
    <t>Box 206</t>
  </si>
  <si>
    <t>ÅTVIDABERG</t>
  </si>
  <si>
    <t>Avesta kommun</t>
  </si>
  <si>
    <t>kommun@avesta.se</t>
  </si>
  <si>
    <t>0226-645000</t>
  </si>
  <si>
    <t>http://www.avesta.se</t>
  </si>
  <si>
    <t>AVESTA</t>
  </si>
  <si>
    <t>Båstads kommun</t>
  </si>
  <si>
    <t>bastads.kommun@bastad.se</t>
  </si>
  <si>
    <t>0431-77000</t>
  </si>
  <si>
    <t>http://www.bastad.se</t>
  </si>
  <si>
    <t>BÅSTAD</t>
  </si>
  <si>
    <t>Bengtsfors kommun</t>
  </si>
  <si>
    <t>kommun@bengtsfors.se</t>
  </si>
  <si>
    <t>0531-526000</t>
  </si>
  <si>
    <t>http://www.bengtsfors.se</t>
  </si>
  <si>
    <t>Box 14</t>
  </si>
  <si>
    <t>BENGTSFORS</t>
  </si>
  <si>
    <t>Bergs kommun</t>
  </si>
  <si>
    <t>bergs.kommun@berg.se</t>
  </si>
  <si>
    <t>0687-161 00</t>
  </si>
  <si>
    <t>http://www.berg.se</t>
  </si>
  <si>
    <t>Box 73</t>
  </si>
  <si>
    <t>SVENSTAVIK</t>
  </si>
  <si>
    <t>Bjurholms kommun</t>
  </si>
  <si>
    <t>kommunen@bjurholm.se</t>
  </si>
  <si>
    <t>0932-14000</t>
  </si>
  <si>
    <t>http://www.bjurholm.se</t>
  </si>
  <si>
    <t>BJURHOLM</t>
  </si>
  <si>
    <t>Bjuvs kommun</t>
  </si>
  <si>
    <t>info@bjuv.se</t>
  </si>
  <si>
    <t>042-4585000</t>
  </si>
  <si>
    <t>http://www.bjuv.se</t>
  </si>
  <si>
    <t>Box 501</t>
  </si>
  <si>
    <t>BJUV</t>
  </si>
  <si>
    <t>Bodens kommun</t>
  </si>
  <si>
    <t>kommunen@boden.se</t>
  </si>
  <si>
    <t>0921-62000</t>
  </si>
  <si>
    <t>http://www.boden.se</t>
  </si>
  <si>
    <t>BODEN</t>
  </si>
  <si>
    <t>Bollebygds kommun</t>
  </si>
  <si>
    <t>kommunen@bollebygd.se</t>
  </si>
  <si>
    <t>033-23 13 00</t>
  </si>
  <si>
    <t>http://www.bollebygd.se</t>
  </si>
  <si>
    <t>BOLLEBYGD</t>
  </si>
  <si>
    <t>Bollnäs kommun</t>
  </si>
  <si>
    <t>bollnas@bollnas.se</t>
  </si>
  <si>
    <t>0278-25000</t>
  </si>
  <si>
    <t>http://www.bollnas.se</t>
  </si>
  <si>
    <t>BOLLNÄS</t>
  </si>
  <si>
    <t>Borås stad</t>
  </si>
  <si>
    <t>boras.stad@boras.se</t>
  </si>
  <si>
    <t>033-357000</t>
  </si>
  <si>
    <t>http://www.boras.se</t>
  </si>
  <si>
    <t>BORÅS</t>
  </si>
  <si>
    <t>Borgholms kommun</t>
  </si>
  <si>
    <t>kommun@borgholm.se</t>
  </si>
  <si>
    <t>0485-88000</t>
  </si>
  <si>
    <t>http://www.borgholm.se</t>
  </si>
  <si>
    <t>Box 52</t>
  </si>
  <si>
    <t>BORGHOLM</t>
  </si>
  <si>
    <t>Borlänge kommun</t>
  </si>
  <si>
    <t>kommun@borlange.se</t>
  </si>
  <si>
    <t>0243-74000</t>
  </si>
  <si>
    <t>http://www.borlange.se</t>
  </si>
  <si>
    <t>BORLÄNGE</t>
  </si>
  <si>
    <t>Botkyrka kommun</t>
  </si>
  <si>
    <t>medborgarcenter@botkyrka.se</t>
  </si>
  <si>
    <t>08-530 610 00</t>
  </si>
  <si>
    <t>http://www.botkyrka.se</t>
  </si>
  <si>
    <t>TUMBA</t>
  </si>
  <si>
    <t>Boxholms kommun</t>
  </si>
  <si>
    <t>kommun@boxholm.se</t>
  </si>
  <si>
    <t>0142-89500</t>
  </si>
  <si>
    <t>http://www.boxholm.se</t>
  </si>
  <si>
    <t>Box 79</t>
  </si>
  <si>
    <t>BOXHOLM</t>
  </si>
  <si>
    <t>Bräcke kommun</t>
  </si>
  <si>
    <t>bracke@bracke.se</t>
  </si>
  <si>
    <t>0693-16100</t>
  </si>
  <si>
    <t>http://www.bracke.se</t>
  </si>
  <si>
    <t>Box 190</t>
  </si>
  <si>
    <t>BRÄCKE</t>
  </si>
  <si>
    <t>Bromölla kommun</t>
  </si>
  <si>
    <t>kommunstyrelsen@bromolla.se</t>
  </si>
  <si>
    <t>0456-822000</t>
  </si>
  <si>
    <t>http://www.bromolla.se</t>
  </si>
  <si>
    <t>Box 18</t>
  </si>
  <si>
    <t>BROMÖLLA</t>
  </si>
  <si>
    <t>Burlövs kommun</t>
  </si>
  <si>
    <t>burlovs.kommun@burlov.se</t>
  </si>
  <si>
    <t>040-625 60 00</t>
  </si>
  <si>
    <t>http://www.burlov.se</t>
  </si>
  <si>
    <t>ARLÖV</t>
  </si>
  <si>
    <t>Dals-Eds kommun</t>
  </si>
  <si>
    <t>kommun@dalsed.se</t>
  </si>
  <si>
    <t>0534-190 00</t>
  </si>
  <si>
    <t>http://www.dalsed.se</t>
  </si>
  <si>
    <t>Box 31</t>
  </si>
  <si>
    <t>ED</t>
  </si>
  <si>
    <t>Danderyds kommun</t>
  </si>
  <si>
    <t>kommunen@danderyd.se</t>
  </si>
  <si>
    <t>08-568 910 00</t>
  </si>
  <si>
    <t>http://www.danderyd.se</t>
  </si>
  <si>
    <t>Box 66</t>
  </si>
  <si>
    <t>DJURSHOLM</t>
  </si>
  <si>
    <t>Degerfors kommun</t>
  </si>
  <si>
    <t>kommun@degerfors.se</t>
  </si>
  <si>
    <t>0586-48100</t>
  </si>
  <si>
    <t>http://www.degerfors.se</t>
  </si>
  <si>
    <t>DEGERFORS</t>
  </si>
  <si>
    <t>Dorotea kommun</t>
  </si>
  <si>
    <t>info@dorotea.se</t>
  </si>
  <si>
    <t>0942-14000</t>
  </si>
  <si>
    <t>http://www.dorotea.se</t>
  </si>
  <si>
    <t>DOROTEA</t>
  </si>
  <si>
    <t>Eda kommun</t>
  </si>
  <si>
    <t>kommun@eda.se</t>
  </si>
  <si>
    <t>0571-281 00</t>
  </si>
  <si>
    <t>http://www.eda.se</t>
  </si>
  <si>
    <t>CHARLOTTENBERG</t>
  </si>
  <si>
    <t>Ekerö kommun</t>
  </si>
  <si>
    <t>info@ekero.se</t>
  </si>
  <si>
    <t>08-124 571 00</t>
  </si>
  <si>
    <t>http://www.ekero.se</t>
  </si>
  <si>
    <t>Box 205</t>
  </si>
  <si>
    <t>EKERÖ</t>
  </si>
  <si>
    <t>Eksjö kommun</t>
  </si>
  <si>
    <t>kommun@eksjo.se</t>
  </si>
  <si>
    <t>0381-36000</t>
  </si>
  <si>
    <t>http://www.eksjo.se</t>
  </si>
  <si>
    <t>EKSJÖ</t>
  </si>
  <si>
    <t>Emmaboda kommun</t>
  </si>
  <si>
    <t>kommunen@emmaboda.se</t>
  </si>
  <si>
    <t>0471-24 90 00</t>
  </si>
  <si>
    <t>http://www.emmaboda.se</t>
  </si>
  <si>
    <t>Box 54</t>
  </si>
  <si>
    <t>EMMABODA</t>
  </si>
  <si>
    <t>Enköpings kommun</t>
  </si>
  <si>
    <t>kommunen@enkoping.se</t>
  </si>
  <si>
    <t>0171-62 50 00</t>
  </si>
  <si>
    <t>http://www.enkoping.se</t>
  </si>
  <si>
    <t>ENKÖPING</t>
  </si>
  <si>
    <t>Eskilstuna kommun</t>
  </si>
  <si>
    <t>eskilstuna.kommun@eskilstuna.se</t>
  </si>
  <si>
    <t>016-710 10 00</t>
  </si>
  <si>
    <t>http://www.eskilstuna.se/</t>
  </si>
  <si>
    <t>ESKILSTUNA</t>
  </si>
  <si>
    <t>Eslövs kommun</t>
  </si>
  <si>
    <t>kommunen@eslov.se</t>
  </si>
  <si>
    <t>0413-620 00</t>
  </si>
  <si>
    <t>http://www.eslov.se</t>
  </si>
  <si>
    <t>ESLÖV</t>
  </si>
  <si>
    <t>Essunga kommun</t>
  </si>
  <si>
    <t>kommun@essunga.se</t>
  </si>
  <si>
    <t>0512-57000</t>
  </si>
  <si>
    <t>http://www.essunga.se</t>
  </si>
  <si>
    <t>NOSSEBRO</t>
  </si>
  <si>
    <t>Fagersta kommun</t>
  </si>
  <si>
    <t>info@fagersta.se</t>
  </si>
  <si>
    <t>0223-44000</t>
  </si>
  <si>
    <t>http://www.fagersta.se</t>
  </si>
  <si>
    <t>FAGERSTA</t>
  </si>
  <si>
    <t>Falkenbergs kommun</t>
  </si>
  <si>
    <t>kommun@falkenberg.se</t>
  </si>
  <si>
    <t>0346-886000</t>
  </si>
  <si>
    <t>http://www.falkenberg.se</t>
  </si>
  <si>
    <t>FALKENBERG</t>
  </si>
  <si>
    <t>Falköpings kommun</t>
  </si>
  <si>
    <t>kommunen@falkoping.se</t>
  </si>
  <si>
    <t>0515-885000</t>
  </si>
  <si>
    <t>http://www.falkoping.se</t>
  </si>
  <si>
    <t>FALKÖPING</t>
  </si>
  <si>
    <t>Falu kommun</t>
  </si>
  <si>
    <t>kontaktcenter@falun.se</t>
  </si>
  <si>
    <t>023-830 00</t>
  </si>
  <si>
    <t>http://www.falun.se</t>
  </si>
  <si>
    <t>FALUN</t>
  </si>
  <si>
    <t>Färgelanda kommun</t>
  </si>
  <si>
    <t>kommun@fargelanda.se</t>
  </si>
  <si>
    <t>0528-567000</t>
  </si>
  <si>
    <t>http://www.fargelanda.se</t>
  </si>
  <si>
    <t>FÄRGELANDA</t>
  </si>
  <si>
    <t>Filipstads kommun</t>
  </si>
  <si>
    <t>kommun@filipstad.se</t>
  </si>
  <si>
    <t>0590-61100</t>
  </si>
  <si>
    <t>http://www.filipstad.se</t>
  </si>
  <si>
    <t>Box 303</t>
  </si>
  <si>
    <t>FILIPSTAD</t>
  </si>
  <si>
    <t>Finspångs kommun</t>
  </si>
  <si>
    <t>kommun@finspang.se</t>
  </si>
  <si>
    <t>0122-85000</t>
  </si>
  <si>
    <t>http://www.finspang.se</t>
  </si>
  <si>
    <t>FINSPÅNG</t>
  </si>
  <si>
    <t>Flens kommun</t>
  </si>
  <si>
    <t>flenskommun@flen.se</t>
  </si>
  <si>
    <t>0157-43 00 00</t>
  </si>
  <si>
    <t>http://www.flen.se</t>
  </si>
  <si>
    <t>FLEN</t>
  </si>
  <si>
    <t>Forshaga kommun</t>
  </si>
  <si>
    <t>kommun@forshaga.se</t>
  </si>
  <si>
    <t>054-172000</t>
  </si>
  <si>
    <t>http://www.forshaga.se</t>
  </si>
  <si>
    <t>Box 93</t>
  </si>
  <si>
    <t>FORSHAGA</t>
  </si>
  <si>
    <t>Gagnefs kommun</t>
  </si>
  <si>
    <t>registrator@gagnef.se</t>
  </si>
  <si>
    <t>0241-15100</t>
  </si>
  <si>
    <t>http://www.gagnef.se</t>
  </si>
  <si>
    <t>GAGNEF</t>
  </si>
  <si>
    <t>Gällivare kommun</t>
  </si>
  <si>
    <t>post@gallivare.se</t>
  </si>
  <si>
    <t>0970-81 80 00</t>
  </si>
  <si>
    <t>http://www.gellivare.se</t>
  </si>
  <si>
    <t>GÄLLIVARE</t>
  </si>
  <si>
    <t>Gävle kommun</t>
  </si>
  <si>
    <t>gavle.kommun@gavle.se</t>
  </si>
  <si>
    <t>026-17 80 00</t>
  </si>
  <si>
    <t>http://www.gavle.se</t>
  </si>
  <si>
    <t>GÄVLE</t>
  </si>
  <si>
    <t>Gislaveds kommun</t>
  </si>
  <si>
    <t>kommunen@gislaved.se</t>
  </si>
  <si>
    <t>0371-81000</t>
  </si>
  <si>
    <t>http://www.gislaved.se</t>
  </si>
  <si>
    <t>GISLAVED</t>
  </si>
  <si>
    <t>Gnesta kommun</t>
  </si>
  <si>
    <t>gnesta.kommun@gnesta.se</t>
  </si>
  <si>
    <t>0158-27 50 00</t>
  </si>
  <si>
    <t>http://www.gnesta.se</t>
  </si>
  <si>
    <t>GNESTA</t>
  </si>
  <si>
    <t>Gnosjö kommun</t>
  </si>
  <si>
    <t>kommun@gnosjo.se</t>
  </si>
  <si>
    <t>0370-331000</t>
  </si>
  <si>
    <t>http://www.gnosjo.se</t>
  </si>
  <si>
    <t>GNOSJÖ</t>
  </si>
  <si>
    <t>Göteborgs stad</t>
  </si>
  <si>
    <t>stadsledningskontoret@stadshuset.goteborg.se</t>
  </si>
  <si>
    <t>031-365 00 00</t>
  </si>
  <si>
    <t>http://www.goteborg.se</t>
  </si>
  <si>
    <t>GÖTEBORG</t>
  </si>
  <si>
    <t>Götene kommun</t>
  </si>
  <si>
    <t>gotene.kommun@gotene.se</t>
  </si>
  <si>
    <t>0511-38 60 00</t>
  </si>
  <si>
    <t>http://www.gotene.se</t>
  </si>
  <si>
    <t>GÖTENE</t>
  </si>
  <si>
    <t>Grästorps kommun</t>
  </si>
  <si>
    <t>kommun@grastorp.se</t>
  </si>
  <si>
    <t>0514-58000</t>
  </si>
  <si>
    <t>http://www.grastorp.se</t>
  </si>
  <si>
    <t>GRÄSTORP</t>
  </si>
  <si>
    <t>Grums kommun</t>
  </si>
  <si>
    <t>kommunstyrelse@grums.se</t>
  </si>
  <si>
    <t>0555-42000</t>
  </si>
  <si>
    <t>http://www.grums.se</t>
  </si>
  <si>
    <t>GRUMS</t>
  </si>
  <si>
    <t>Gullspångs kommun</t>
  </si>
  <si>
    <t>kommun@gullspang.se</t>
  </si>
  <si>
    <t>0506-36000</t>
  </si>
  <si>
    <t>http://www.gullspang.se</t>
  </si>
  <si>
    <t>Box 80</t>
  </si>
  <si>
    <t>HOVA</t>
  </si>
  <si>
    <t>Habo kommun</t>
  </si>
  <si>
    <t>info@habokommun.se</t>
  </si>
  <si>
    <t>036-4428000</t>
  </si>
  <si>
    <t>http://www.habokommun.se</t>
  </si>
  <si>
    <t>Box 212</t>
  </si>
  <si>
    <t>HABO</t>
  </si>
  <si>
    <t>Håbo kommun</t>
  </si>
  <si>
    <t>kommun@habo.se</t>
  </si>
  <si>
    <t>0171-525 00</t>
  </si>
  <si>
    <t>http://www.habo.se</t>
  </si>
  <si>
    <t>BÅLSTA</t>
  </si>
  <si>
    <t>Hagfors kommun</t>
  </si>
  <si>
    <t>kommun@hagfors.se</t>
  </si>
  <si>
    <t>0563-185 00</t>
  </si>
  <si>
    <t>http://www.hagfors.se</t>
  </si>
  <si>
    <t>HAGFORS</t>
  </si>
  <si>
    <t>Hällefors kommun</t>
  </si>
  <si>
    <t>kommun@hellefors.se</t>
  </si>
  <si>
    <t>0591-64100</t>
  </si>
  <si>
    <t>http://www.hellefors.se</t>
  </si>
  <si>
    <t>HÄLLEFORS</t>
  </si>
  <si>
    <t>Hallsbergs kommun</t>
  </si>
  <si>
    <t>kommun@hallsberg.se</t>
  </si>
  <si>
    <t>0582-685000</t>
  </si>
  <si>
    <t>http://www.hallsberg.se</t>
  </si>
  <si>
    <t>HALLSBERG</t>
  </si>
  <si>
    <t>Hallstahammars kommun</t>
  </si>
  <si>
    <t>kommun@hallstahammar.se</t>
  </si>
  <si>
    <t>0220-24000</t>
  </si>
  <si>
    <t>http://www.hallstahammar.se</t>
  </si>
  <si>
    <t>HALLSTAHAMMAR</t>
  </si>
  <si>
    <t>Halmstads kommun</t>
  </si>
  <si>
    <t>kommunstyrelsen@halmstad.se</t>
  </si>
  <si>
    <t>035-137000</t>
  </si>
  <si>
    <t>http://www.halmstad.se</t>
  </si>
  <si>
    <t>Box 153</t>
  </si>
  <si>
    <t>HALMSTAD</t>
  </si>
  <si>
    <t>Hammarö kommun</t>
  </si>
  <si>
    <t>kommun@hammaro.se</t>
  </si>
  <si>
    <t>054-51 50 00</t>
  </si>
  <si>
    <t>http://www.hammaro.se</t>
  </si>
  <si>
    <t>Box 26</t>
  </si>
  <si>
    <t>SKOGHALL</t>
  </si>
  <si>
    <t>Haninge kommun</t>
  </si>
  <si>
    <t>haningekommun@haninge.se</t>
  </si>
  <si>
    <t>08-6067000</t>
  </si>
  <si>
    <t>http://www.haninge.se</t>
  </si>
  <si>
    <t>HANINGE</t>
  </si>
  <si>
    <t>Haparanda stad</t>
  </si>
  <si>
    <t>kommunen@haparanda.se</t>
  </si>
  <si>
    <t>0922-260 00</t>
  </si>
  <si>
    <t>http://www.haparanda.se</t>
  </si>
  <si>
    <t>HAPARANDA</t>
  </si>
  <si>
    <t>Härjedalens kommun</t>
  </si>
  <si>
    <t>kommun@herjedalen.se</t>
  </si>
  <si>
    <t>0680-16100</t>
  </si>
  <si>
    <t>http://www.herjedalen.se</t>
  </si>
  <si>
    <t>Medborgarhuset</t>
  </si>
  <si>
    <t>SVEG</t>
  </si>
  <si>
    <t>Härnösands kommun</t>
  </si>
  <si>
    <t>kommun@harnosand.se</t>
  </si>
  <si>
    <t>0611-348000</t>
  </si>
  <si>
    <t>http://www.harnosand.se</t>
  </si>
  <si>
    <t>HÄRNÖSAND</t>
  </si>
  <si>
    <t>Härryda kommun</t>
  </si>
  <si>
    <t>kommun@harryda.se</t>
  </si>
  <si>
    <t>031-7246100</t>
  </si>
  <si>
    <t>http://www.harryda.se</t>
  </si>
  <si>
    <t>MÖLNLYCKE</t>
  </si>
  <si>
    <t>Hässleholms kommun</t>
  </si>
  <si>
    <t>kommunen@hassleholm.se</t>
  </si>
  <si>
    <t>0451-267000</t>
  </si>
  <si>
    <t>http://www.hassleholm.se</t>
  </si>
  <si>
    <t>Stadshuset</t>
  </si>
  <si>
    <t>HÄSSLEHOLM</t>
  </si>
  <si>
    <t>Heby kommun</t>
  </si>
  <si>
    <t>information@heby.se</t>
  </si>
  <si>
    <t>0224-36000</t>
  </si>
  <si>
    <t>http://www.heby.se</t>
  </si>
  <si>
    <t>HEBY</t>
  </si>
  <si>
    <t>Hedemora kommun</t>
  </si>
  <si>
    <t>kommun@hedemora.se</t>
  </si>
  <si>
    <t>0225-34000</t>
  </si>
  <si>
    <t>http://www.hedemora.se</t>
  </si>
  <si>
    <t>HEDEMORA</t>
  </si>
  <si>
    <t>Helsingborgs stad</t>
  </si>
  <si>
    <t>kontaktcenter@helsingborg.se</t>
  </si>
  <si>
    <t>042-10 50 00</t>
  </si>
  <si>
    <t>http://www.helsingborg.se</t>
  </si>
  <si>
    <t>HELSINGBORG</t>
  </si>
  <si>
    <t>Herrljunga kommun</t>
  </si>
  <si>
    <t>herrljunga.kommun@herrljunga.se</t>
  </si>
  <si>
    <t>0513-170 00</t>
  </si>
  <si>
    <t>http://www.herrljunga.se</t>
  </si>
  <si>
    <t>HERRLJUNGA</t>
  </si>
  <si>
    <t>Hjo kommun</t>
  </si>
  <si>
    <t>kommunen@hjo.se</t>
  </si>
  <si>
    <t>0503-350 00</t>
  </si>
  <si>
    <t>http://www.hjo.se</t>
  </si>
  <si>
    <t>HJO</t>
  </si>
  <si>
    <t>Hofors kommun</t>
  </si>
  <si>
    <t>hofors.kommun@hofors.se</t>
  </si>
  <si>
    <t>0290-29000</t>
  </si>
  <si>
    <t>http://www.hofors.se</t>
  </si>
  <si>
    <t>HOFORS</t>
  </si>
  <si>
    <t>Höganäs kommun</t>
  </si>
  <si>
    <t>kommunen@hoganas.se</t>
  </si>
  <si>
    <t>042-337100</t>
  </si>
  <si>
    <t>http://www.hoganas.se</t>
  </si>
  <si>
    <t>HÖGANÄS</t>
  </si>
  <si>
    <t>Högsby kommun</t>
  </si>
  <si>
    <t>kommun@hogsby.se</t>
  </si>
  <si>
    <t>0491-290 00</t>
  </si>
  <si>
    <t>http://www.hogsby.se</t>
  </si>
  <si>
    <t>HÖGSBY</t>
  </si>
  <si>
    <t>Höörs kommun</t>
  </si>
  <si>
    <t>kommun@hoor.se</t>
  </si>
  <si>
    <t>0413-28000</t>
  </si>
  <si>
    <t>http://www.hoor.se</t>
  </si>
  <si>
    <t>HÖÖR</t>
  </si>
  <si>
    <t>Hörby kommun</t>
  </si>
  <si>
    <t>kommunen@horby.se</t>
  </si>
  <si>
    <t>0415-37 80 00</t>
  </si>
  <si>
    <t>http://www.horby.se</t>
  </si>
  <si>
    <t>HÖRBY</t>
  </si>
  <si>
    <t>Huddinge kommun</t>
  </si>
  <si>
    <t>servicecenter@huddinge.se</t>
  </si>
  <si>
    <t>08-535 300 00</t>
  </si>
  <si>
    <t>http://www.huddinge.se</t>
  </si>
  <si>
    <t>HUDDINGE</t>
  </si>
  <si>
    <t>Hudiksvalls kommun</t>
  </si>
  <si>
    <t>kommun@hudiksvall.se</t>
  </si>
  <si>
    <t>0650-19000</t>
  </si>
  <si>
    <t>http://www.hudiksvall.se</t>
  </si>
  <si>
    <t>HUDIKSVALL</t>
  </si>
  <si>
    <t>Hultsfreds kommun</t>
  </si>
  <si>
    <t>kommunen@hultsfred.se</t>
  </si>
  <si>
    <t>0495-240000</t>
  </si>
  <si>
    <t>http://www.hultsfred.se</t>
  </si>
  <si>
    <t>HULTSFRED</t>
  </si>
  <si>
    <t>Hylte kommun</t>
  </si>
  <si>
    <t>kommunen@hylte.se</t>
  </si>
  <si>
    <t>0345-18000</t>
  </si>
  <si>
    <t>http://www.hylte.se</t>
  </si>
  <si>
    <t>HYLTEBRUK</t>
  </si>
  <si>
    <t>Järfälla kommun</t>
  </si>
  <si>
    <t>kontakt@jarfalla.se</t>
  </si>
  <si>
    <t>08-580 285 00</t>
  </si>
  <si>
    <t>http://www.jarfalla.se</t>
  </si>
  <si>
    <t>JÄRFÄLLA</t>
  </si>
  <si>
    <t>Jokkmokks kommun</t>
  </si>
  <si>
    <t>kommun@jokkmokk.se</t>
  </si>
  <si>
    <t>0971-17000</t>
  </si>
  <si>
    <t>http://www.jokkmokk.se</t>
  </si>
  <si>
    <t>JOKKMOKK</t>
  </si>
  <si>
    <t>Jönköpings kommun</t>
  </si>
  <si>
    <t>kommunstyrelse@jonkoping.se</t>
  </si>
  <si>
    <t>036-10 50 00</t>
  </si>
  <si>
    <t>http://www.jonkoping.se</t>
  </si>
  <si>
    <t>JÖNKÖPING</t>
  </si>
  <si>
    <t>Kalix kommun</t>
  </si>
  <si>
    <t>kommun@kalix.se</t>
  </si>
  <si>
    <t>0923-65000</t>
  </si>
  <si>
    <t>http://www.kalix.se</t>
  </si>
  <si>
    <t>KALIX</t>
  </si>
  <si>
    <t>Kalmar kommun</t>
  </si>
  <si>
    <t>kommun@kalmar.se</t>
  </si>
  <si>
    <t>0480-450000</t>
  </si>
  <si>
    <t>http://www.kalmar.se</t>
  </si>
  <si>
    <t>Box 611</t>
  </si>
  <si>
    <t>KALMAR</t>
  </si>
  <si>
    <t>Karlsborgs kommun</t>
  </si>
  <si>
    <t>kommun@karlsborg.se</t>
  </si>
  <si>
    <t>0505-17000</t>
  </si>
  <si>
    <t>http://www.karlsborg.se</t>
  </si>
  <si>
    <t>KARLSBORG</t>
  </si>
  <si>
    <t>Karlshamns kommun</t>
  </si>
  <si>
    <t>info@karlshamn.se</t>
  </si>
  <si>
    <t>0454-81000</t>
  </si>
  <si>
    <t>http://www.karlshamn.se</t>
  </si>
  <si>
    <t>KARLSHAMN</t>
  </si>
  <si>
    <t>Karlskoga kommun</t>
  </si>
  <si>
    <t>info@karlskoga.se</t>
  </si>
  <si>
    <t>0586-610 00</t>
  </si>
  <si>
    <t>http://www.karlskoga.se</t>
  </si>
  <si>
    <t>KARLSKOGA</t>
  </si>
  <si>
    <t>Karlskrona kommun</t>
  </si>
  <si>
    <t>karlskrona.kommun@karlskrona.se</t>
  </si>
  <si>
    <t>0455-303000</t>
  </si>
  <si>
    <t>http://www.karlskrona.se</t>
  </si>
  <si>
    <t>KARLSKRONA</t>
  </si>
  <si>
    <t>Karlstads kommun</t>
  </si>
  <si>
    <t>karlstadskommun@karlstad.se</t>
  </si>
  <si>
    <t>054-5400000</t>
  </si>
  <si>
    <t>http://www.karlstad.se</t>
  </si>
  <si>
    <t>KARLSTAD</t>
  </si>
  <si>
    <t>Katrineholms kommun</t>
  </si>
  <si>
    <t>kommunen@katrineholm.se</t>
  </si>
  <si>
    <t>0150-570 00</t>
  </si>
  <si>
    <t>http://www.katrineholm.se</t>
  </si>
  <si>
    <t>KATRINEHOLM</t>
  </si>
  <si>
    <t>Kävlinge kommun</t>
  </si>
  <si>
    <t>046-73 90 00</t>
  </si>
  <si>
    <t>http://www.kavlinge.se</t>
  </si>
  <si>
    <t>KÄVLINGE</t>
  </si>
  <si>
    <t>Kils kommun</t>
  </si>
  <si>
    <t>kommun@kil.se</t>
  </si>
  <si>
    <t>0554-19100</t>
  </si>
  <si>
    <t>http://www.kil.se</t>
  </si>
  <si>
    <t>Box 88</t>
  </si>
  <si>
    <t>KIL</t>
  </si>
  <si>
    <t>Kinda kommun</t>
  </si>
  <si>
    <t>kinda@kinda.se</t>
  </si>
  <si>
    <t>0494-19000</t>
  </si>
  <si>
    <t>http://www.kinda.se</t>
  </si>
  <si>
    <t>Box 1</t>
  </si>
  <si>
    <t>KISA</t>
  </si>
  <si>
    <t>Kiruna kommun</t>
  </si>
  <si>
    <t>kommun@kiruna.se</t>
  </si>
  <si>
    <t>0980-700 00</t>
  </si>
  <si>
    <t>http://www.kiruna.se</t>
  </si>
  <si>
    <t>KIRUNA</t>
  </si>
  <si>
    <t>Klippans kommun</t>
  </si>
  <si>
    <t>kommun@klippan.se</t>
  </si>
  <si>
    <t>0435-28000</t>
  </si>
  <si>
    <t>http://www.klippan.se</t>
  </si>
  <si>
    <t>KLIPPAN</t>
  </si>
  <si>
    <t>Knivsta kommun</t>
  </si>
  <si>
    <t>knivsta@knivsta.se</t>
  </si>
  <si>
    <t>018-347000</t>
  </si>
  <si>
    <t>http://www.knivsta.se</t>
  </si>
  <si>
    <t>KNIVSTA</t>
  </si>
  <si>
    <t>Köpings kommun</t>
  </si>
  <si>
    <t>kopings.kommun@koping.se</t>
  </si>
  <si>
    <t>0221-25000</t>
  </si>
  <si>
    <t>http://www.koping.se</t>
  </si>
  <si>
    <t>KÖPING</t>
  </si>
  <si>
    <t>Kramfors kommun</t>
  </si>
  <si>
    <t>kommun@kramfors.se</t>
  </si>
  <si>
    <t>0612-800 00</t>
  </si>
  <si>
    <t>http://www.kramfors.se</t>
  </si>
  <si>
    <t>KRAMFORS</t>
  </si>
  <si>
    <t>Kristianstads kommun</t>
  </si>
  <si>
    <t>kommun@kristianstad.se</t>
  </si>
  <si>
    <t>044-13 50 00</t>
  </si>
  <si>
    <t>http://www.kristianstad.se</t>
  </si>
  <si>
    <t>KRISTIANSTAD</t>
  </si>
  <si>
    <t>Kristinehamns kommun</t>
  </si>
  <si>
    <t>kommunen@kristinehamn.se</t>
  </si>
  <si>
    <t>0550-88000</t>
  </si>
  <si>
    <t>http://www.kristinehamn.se</t>
  </si>
  <si>
    <t>KRISTINEHAMN</t>
  </si>
  <si>
    <t>Krokoms kommun</t>
  </si>
  <si>
    <t>krokoms.kommun@krokom.se</t>
  </si>
  <si>
    <t>0640-16100</t>
  </si>
  <si>
    <t>http://www.krokom.se</t>
  </si>
  <si>
    <t>KROKOM</t>
  </si>
  <si>
    <t>Kumla kommun</t>
  </si>
  <si>
    <t>kommun@kumla.se</t>
  </si>
  <si>
    <t>019-58 80 00</t>
  </si>
  <si>
    <t>http://www.kumla.se</t>
  </si>
  <si>
    <t>KUMLA</t>
  </si>
  <si>
    <t>Kungälvs kommun</t>
  </si>
  <si>
    <t>kommun@kungalv.se</t>
  </si>
  <si>
    <t>0303-23 80 00</t>
  </si>
  <si>
    <t>http://www.kungalv.se</t>
  </si>
  <si>
    <t>KUNGÄLV</t>
  </si>
  <si>
    <t>Kungsbacka kommun</t>
  </si>
  <si>
    <t>kommun@kungsbacka.se</t>
  </si>
  <si>
    <t>0300-834000</t>
  </si>
  <si>
    <t>http://www.kungsbacka.se</t>
  </si>
  <si>
    <t>KUNGSBACKA</t>
  </si>
  <si>
    <t>Kungsörs kommun</t>
  </si>
  <si>
    <t>info@kungsor.se</t>
  </si>
  <si>
    <t>0227-600000</t>
  </si>
  <si>
    <t>http://www.kungsor.se</t>
  </si>
  <si>
    <t>KUNGSÖR</t>
  </si>
  <si>
    <t>Laholms kommun</t>
  </si>
  <si>
    <t>kommun@laholm.se</t>
  </si>
  <si>
    <t>0430-150 00</t>
  </si>
  <si>
    <t>http://www.laholm.se</t>
  </si>
  <si>
    <t>LAHOLM</t>
  </si>
  <si>
    <t>Landskrona stad</t>
  </si>
  <si>
    <t>0418-470000</t>
  </si>
  <si>
    <t>http://www.landskrona.se</t>
  </si>
  <si>
    <t>LANDSKRONA</t>
  </si>
  <si>
    <t>Laxå kommun</t>
  </si>
  <si>
    <t>kommun@laxa.se</t>
  </si>
  <si>
    <t>0584-473100</t>
  </si>
  <si>
    <t>http://www.laxa.se</t>
  </si>
  <si>
    <t>LAXÅ</t>
  </si>
  <si>
    <t>Lekebergs kommun</t>
  </si>
  <si>
    <t>0585-487 00</t>
  </si>
  <si>
    <t>http://www.lekeberg.se</t>
  </si>
  <si>
    <t>FJUGESTA</t>
  </si>
  <si>
    <t>Leksands kommun</t>
  </si>
  <si>
    <t>kommun@leksand.se</t>
  </si>
  <si>
    <t>0247-80000</t>
  </si>
  <si>
    <t>http://www.leksand.se</t>
  </si>
  <si>
    <t>LEKSAND</t>
  </si>
  <si>
    <t>Lerums kommun</t>
  </si>
  <si>
    <t>kommun@lerum.se</t>
  </si>
  <si>
    <t>0302-52 10 00</t>
  </si>
  <si>
    <t>http://www.lerum.se</t>
  </si>
  <si>
    <t>LERUM</t>
  </si>
  <si>
    <t>Lessebo kommun</t>
  </si>
  <si>
    <t>info@lessebo.se</t>
  </si>
  <si>
    <t>0478-125 00</t>
  </si>
  <si>
    <t>http://www.lessebo.se</t>
  </si>
  <si>
    <t>Box 13</t>
  </si>
  <si>
    <t>LESSEBO</t>
  </si>
  <si>
    <t>Lidingö stad</t>
  </si>
  <si>
    <t>lidingo.stad@lidingo.se</t>
  </si>
  <si>
    <t>08-731 30 00</t>
  </si>
  <si>
    <t>http://www.lidingo.se</t>
  </si>
  <si>
    <t>LIDINGÖ</t>
  </si>
  <si>
    <t>Lidköpings kommun</t>
  </si>
  <si>
    <t>kommun@lidkoping.se</t>
  </si>
  <si>
    <t>0510-770000</t>
  </si>
  <si>
    <t>http://www.lidkoping.se</t>
  </si>
  <si>
    <t>LIDKÖPING</t>
  </si>
  <si>
    <t>Lilla Edets kommun</t>
  </si>
  <si>
    <t>kommunen@lillaedet.se</t>
  </si>
  <si>
    <t>0520-659500</t>
  </si>
  <si>
    <t>http://www.lillaedet.se</t>
  </si>
  <si>
    <t>LILLA EDET</t>
  </si>
  <si>
    <t>Lindesbergs kommun</t>
  </si>
  <si>
    <t>kommun@lindesberg.se</t>
  </si>
  <si>
    <t>0581-81000</t>
  </si>
  <si>
    <t>http://www.lindesberg.se</t>
  </si>
  <si>
    <t>LINDESBERG</t>
  </si>
  <si>
    <t>Linköpings kommun</t>
  </si>
  <si>
    <t>kontakt@linkoping.se</t>
  </si>
  <si>
    <t>013-20 60 00</t>
  </si>
  <si>
    <t>http://www.linkoping.se</t>
  </si>
  <si>
    <t>LINKÖPING</t>
  </si>
  <si>
    <t>Ljungby kommun</t>
  </si>
  <si>
    <t>info@ljungby.se</t>
  </si>
  <si>
    <t>0372-78 90 00</t>
  </si>
  <si>
    <t>http://www.ljungby.se</t>
  </si>
  <si>
    <t>LJUNGBY</t>
  </si>
  <si>
    <t>Ljusdals kommun</t>
  </si>
  <si>
    <t>kommun@ljusdal.se</t>
  </si>
  <si>
    <t>0651-18000</t>
  </si>
  <si>
    <t>http://www.ljusdal.se</t>
  </si>
  <si>
    <t>LJUSDAL</t>
  </si>
  <si>
    <t>Ljusnarsbergs kommun</t>
  </si>
  <si>
    <t>kommun@ljusnarsberg.se</t>
  </si>
  <si>
    <t>0580-805 00</t>
  </si>
  <si>
    <t>http://www.ljusnarsberg.se</t>
  </si>
  <si>
    <t>KOPPARBERG</t>
  </si>
  <si>
    <t>Lomma kommun</t>
  </si>
  <si>
    <t>info@lomma.se</t>
  </si>
  <si>
    <t>040-641 10 00</t>
  </si>
  <si>
    <t>http://www.lomma.se</t>
  </si>
  <si>
    <t>LOMMA</t>
  </si>
  <si>
    <t>Ludvika kommun</t>
  </si>
  <si>
    <t>info@ludvika.se</t>
  </si>
  <si>
    <t>0240-86000</t>
  </si>
  <si>
    <t>http://www.ludvika.se</t>
  </si>
  <si>
    <t>LUDVIKA</t>
  </si>
  <si>
    <t>Luleå kommun</t>
  </si>
  <si>
    <t>lulea.kommun@lulea.se</t>
  </si>
  <si>
    <t>0920-45 30 00</t>
  </si>
  <si>
    <t>http://www.lulea.se</t>
  </si>
  <si>
    <t>LULEÅ</t>
  </si>
  <si>
    <t>Lunds kommun</t>
  </si>
  <si>
    <t>lunds.kommun@lund.se</t>
  </si>
  <si>
    <t>046-355000</t>
  </si>
  <si>
    <t>http://www.lund.se</t>
  </si>
  <si>
    <t>Box 41</t>
  </si>
  <si>
    <t>LUND</t>
  </si>
  <si>
    <t>Lycksele kommun</t>
  </si>
  <si>
    <t>kommun@lycksele.se</t>
  </si>
  <si>
    <t>0950-16600</t>
  </si>
  <si>
    <t>http://www.lycksele.se</t>
  </si>
  <si>
    <t>LYCKSELE</t>
  </si>
  <si>
    <t>Lysekils kommun</t>
  </si>
  <si>
    <t>0523-61 30 00</t>
  </si>
  <si>
    <t>http://www.lysekil.se</t>
  </si>
  <si>
    <t>LYSEKIL</t>
  </si>
  <si>
    <t>Malå kommun</t>
  </si>
  <si>
    <t>kommunstyrelsen@mala.se</t>
  </si>
  <si>
    <t>0953-140 00</t>
  </si>
  <si>
    <t>http://www.mala.se</t>
  </si>
  <si>
    <t>MALÅ</t>
  </si>
  <si>
    <t>Malmö stad</t>
  </si>
  <si>
    <t>kommunstyrelsen@malmo.se</t>
  </si>
  <si>
    <t>040-341000</t>
  </si>
  <si>
    <t>http://www.malmo.se</t>
  </si>
  <si>
    <t>MALMÖ</t>
  </si>
  <si>
    <t>Malung-Sälens kommun</t>
  </si>
  <si>
    <t>kommun@malung-salen.se</t>
  </si>
  <si>
    <t>0280-18100</t>
  </si>
  <si>
    <t>http://www.malung-salen.se</t>
  </si>
  <si>
    <t>MALUNG</t>
  </si>
  <si>
    <t>Mariestads kommun</t>
  </si>
  <si>
    <t>info@mariestad.se</t>
  </si>
  <si>
    <t>0501-755000</t>
  </si>
  <si>
    <t>http://www.mariestad.se</t>
  </si>
  <si>
    <t>MARIESTAD</t>
  </si>
  <si>
    <t>Markaryds kommun</t>
  </si>
  <si>
    <t>ks@markaryd.se</t>
  </si>
  <si>
    <t>0433-72000</t>
  </si>
  <si>
    <t>http://www.markaryd.se</t>
  </si>
  <si>
    <t>Box 74</t>
  </si>
  <si>
    <t>MARKARYD</t>
  </si>
  <si>
    <t>Marks kommun</t>
  </si>
  <si>
    <t>ks@mark.se</t>
  </si>
  <si>
    <t>0320-217000</t>
  </si>
  <si>
    <t>http://www.mark.se</t>
  </si>
  <si>
    <t>KINNA</t>
  </si>
  <si>
    <t>Melleruds kommun</t>
  </si>
  <si>
    <t>kommunen@mellerud.se</t>
  </si>
  <si>
    <t>0530-18000</t>
  </si>
  <si>
    <t>http://www.mellerud.se</t>
  </si>
  <si>
    <t>MELLERUD</t>
  </si>
  <si>
    <t>Mjölby kommun</t>
  </si>
  <si>
    <t>mjolbykommun@mjolby.se</t>
  </si>
  <si>
    <t>0142-850 00</t>
  </si>
  <si>
    <t>http://www.mjolby.se</t>
  </si>
  <si>
    <t>MJÖLBY</t>
  </si>
  <si>
    <t>Mölndals stad</t>
  </si>
  <si>
    <t>kontakt@molndal.se</t>
  </si>
  <si>
    <t>031-315 10 00</t>
  </si>
  <si>
    <t>http://www.molndal.se</t>
  </si>
  <si>
    <t>MÖLNDAL</t>
  </si>
  <si>
    <t>Mönsterås kommun</t>
  </si>
  <si>
    <t>kommun@monsteras.se</t>
  </si>
  <si>
    <t>0499-17000</t>
  </si>
  <si>
    <t>http://www.monsteras.se</t>
  </si>
  <si>
    <t>MÖNSTERÅS</t>
  </si>
  <si>
    <t>Mora kommun</t>
  </si>
  <si>
    <t>mora.kommun@mora.se</t>
  </si>
  <si>
    <t>0250-26000</t>
  </si>
  <si>
    <t>http://www.mora.se</t>
  </si>
  <si>
    <t>MORA</t>
  </si>
  <si>
    <t>Mörbylånga kommun</t>
  </si>
  <si>
    <t>kommun@morbylanga.se</t>
  </si>
  <si>
    <t>0485-47000</t>
  </si>
  <si>
    <t>http://www.morbylanga.se</t>
  </si>
  <si>
    <t>MÖRBYLÅNGA</t>
  </si>
  <si>
    <t>Motala kommun</t>
  </si>
  <si>
    <t>motala.kommun@motala.se</t>
  </si>
  <si>
    <t>0141-22 50 00</t>
  </si>
  <si>
    <t>http://www.motala.se/kommun</t>
  </si>
  <si>
    <t>MOTALA</t>
  </si>
  <si>
    <t>Mullsjö kommun</t>
  </si>
  <si>
    <t>kommun@mullsjo.se</t>
  </si>
  <si>
    <t>0392-140 00</t>
  </si>
  <si>
    <t>http://www.mullsjo.se</t>
  </si>
  <si>
    <t>Box 47</t>
  </si>
  <si>
    <t>MULLSJÖ</t>
  </si>
  <si>
    <t>Munkedals kommun</t>
  </si>
  <si>
    <t>munkedal.kommun@munkedal.se</t>
  </si>
  <si>
    <t>0524-18000</t>
  </si>
  <si>
    <t>http://www.munkedal.se</t>
  </si>
  <si>
    <t>MUNKEDAL</t>
  </si>
  <si>
    <t>Munkfors kommun</t>
  </si>
  <si>
    <t>kommun@munkfors.se</t>
  </si>
  <si>
    <t>0563-54 10 00</t>
  </si>
  <si>
    <t>http://www.munkfors.se</t>
  </si>
  <si>
    <t>MUNKFORS</t>
  </si>
  <si>
    <t>Nacka kommun</t>
  </si>
  <si>
    <t>registrator@nacka.se</t>
  </si>
  <si>
    <t>08-718 80 00</t>
  </si>
  <si>
    <t>http://www.nacka.se</t>
  </si>
  <si>
    <t>NACKA</t>
  </si>
  <si>
    <t>Nässjö kommun</t>
  </si>
  <si>
    <t>kommunstyrelsen@nassjo.se</t>
  </si>
  <si>
    <t>0380-51 80 00</t>
  </si>
  <si>
    <t>http://www.nassjo.se</t>
  </si>
  <si>
    <t>NÄSSJÖ</t>
  </si>
  <si>
    <t>Nora kommun</t>
  </si>
  <si>
    <t>nora.kommun@nora.se</t>
  </si>
  <si>
    <t>0587-81000</t>
  </si>
  <si>
    <t>http://www.nora.se</t>
  </si>
  <si>
    <t>Tingshuset</t>
  </si>
  <si>
    <t>NORA</t>
  </si>
  <si>
    <t>Norbergs kommun</t>
  </si>
  <si>
    <t>info@norberg.se</t>
  </si>
  <si>
    <t>0223-290 00</t>
  </si>
  <si>
    <t>http://www.norberg.se</t>
  </si>
  <si>
    <t>Box 25</t>
  </si>
  <si>
    <t>NORBERG</t>
  </si>
  <si>
    <t>Nordanstigs kommun</t>
  </si>
  <si>
    <t>kommun@nordanstig.se</t>
  </si>
  <si>
    <t>0652-360 00</t>
  </si>
  <si>
    <t>http://www.nordanstig.se</t>
  </si>
  <si>
    <t>Box 56</t>
  </si>
  <si>
    <t>BERGSJÖ</t>
  </si>
  <si>
    <t>Nordmalings kommun</t>
  </si>
  <si>
    <t>kommun@nordmaling.se</t>
  </si>
  <si>
    <t>0930-14000</t>
  </si>
  <si>
    <t>http://www.nordmaling.se</t>
  </si>
  <si>
    <t>NORDMALING</t>
  </si>
  <si>
    <t>Norrköpings kommun</t>
  </si>
  <si>
    <t>norrkoping.kommun@norrkoping.se</t>
  </si>
  <si>
    <t>011-150000</t>
  </si>
  <si>
    <t>http://www.norrkoping.se</t>
  </si>
  <si>
    <t>Rådhuset</t>
  </si>
  <si>
    <t>NORRKÖPING</t>
  </si>
  <si>
    <t>Norrtälje kommun</t>
  </si>
  <si>
    <t>kontaktcenter@norrtalje.se</t>
  </si>
  <si>
    <t>0176-710 00</t>
  </si>
  <si>
    <t>http://www.norrtalje.se</t>
  </si>
  <si>
    <t>Box 800</t>
  </si>
  <si>
    <t>NORRTÄLJE</t>
  </si>
  <si>
    <t>Norsjö kommun</t>
  </si>
  <si>
    <t>info@norsjo.se</t>
  </si>
  <si>
    <t>0918-14000</t>
  </si>
  <si>
    <t>http://www.norsjo.se</t>
  </si>
  <si>
    <t>NORSJÖ</t>
  </si>
  <si>
    <t>Nybro kommun</t>
  </si>
  <si>
    <t>kommun@nybro.se</t>
  </si>
  <si>
    <t>0481-45000</t>
  </si>
  <si>
    <t>http://www.nybro.se</t>
  </si>
  <si>
    <t>NYBRO</t>
  </si>
  <si>
    <t>Nyköpings kommun</t>
  </si>
  <si>
    <t>kommun@nykoping.se</t>
  </si>
  <si>
    <t>0155-248000</t>
  </si>
  <si>
    <t>http://www.nykoping.se</t>
  </si>
  <si>
    <t>NYKÖPING</t>
  </si>
  <si>
    <t>Nykvarns kommun</t>
  </si>
  <si>
    <t>kommun@nykvarn.se</t>
  </si>
  <si>
    <t>08-555 01000</t>
  </si>
  <si>
    <t>http://www.nykvarn.se</t>
  </si>
  <si>
    <t>NYKVARN</t>
  </si>
  <si>
    <t>Nynäshamns kommun</t>
  </si>
  <si>
    <t>08-520 680 00</t>
  </si>
  <si>
    <t>http://www.nynashamn.se</t>
  </si>
  <si>
    <t>NYNÄSHAMN</t>
  </si>
  <si>
    <t>Ockelbo kommun</t>
  </si>
  <si>
    <t>kommun@ockelbo.se</t>
  </si>
  <si>
    <t>0297-55500</t>
  </si>
  <si>
    <t>http://www.ockelbo.se</t>
  </si>
  <si>
    <t>OCKELBO</t>
  </si>
  <si>
    <t>Öckerö kommun</t>
  </si>
  <si>
    <t>kommun@ockero.se</t>
  </si>
  <si>
    <t>031-976200</t>
  </si>
  <si>
    <t>http://www.ockero.se</t>
  </si>
  <si>
    <t>ÖCKERÖ</t>
  </si>
  <si>
    <t>Ödeshögs kommun</t>
  </si>
  <si>
    <t>kommun@odeshog.se</t>
  </si>
  <si>
    <t>0144-35000</t>
  </si>
  <si>
    <t>http://www.odeshog.se</t>
  </si>
  <si>
    <t>ÖDESHÖG</t>
  </si>
  <si>
    <t>Olofströms kommun</t>
  </si>
  <si>
    <t>ks@olofstrom.se</t>
  </si>
  <si>
    <t>0454-93000</t>
  </si>
  <si>
    <t>http://www.olofstrom.se</t>
  </si>
  <si>
    <t>Box 302</t>
  </si>
  <si>
    <t>OLOFSTRÖM</t>
  </si>
  <si>
    <t>Örebro kommun</t>
  </si>
  <si>
    <t>019-211000</t>
  </si>
  <si>
    <t>http://www.orebro.se</t>
  </si>
  <si>
    <t>Box 30000</t>
  </si>
  <si>
    <t>ÖREBRO</t>
  </si>
  <si>
    <t>Örkelljunga kommun</t>
  </si>
  <si>
    <t>kommunkontor@orkelljunga.se</t>
  </si>
  <si>
    <t>0435-55000</t>
  </si>
  <si>
    <t>http://www.orkelljunga.se</t>
  </si>
  <si>
    <t>ÖRKELLJUNGA</t>
  </si>
  <si>
    <t>Örnsköldsviks kommun</t>
  </si>
  <si>
    <t>kommunen@ornskoldsvik.se</t>
  </si>
  <si>
    <t>0660-880 00</t>
  </si>
  <si>
    <t>http://www.ornskoldsvik.se</t>
  </si>
  <si>
    <t>ÖRNSKÖLDSVIK</t>
  </si>
  <si>
    <t>Orsa kommun</t>
  </si>
  <si>
    <t>orsa.kommun@orsa.se</t>
  </si>
  <si>
    <t>0250-552100</t>
  </si>
  <si>
    <t>http://www.orsa.se</t>
  </si>
  <si>
    <t>Box 23</t>
  </si>
  <si>
    <t>ORSA</t>
  </si>
  <si>
    <t>Orust kommun</t>
  </si>
  <si>
    <t>kommun@orust.se</t>
  </si>
  <si>
    <t>0304-33 40 00</t>
  </si>
  <si>
    <t>http://www.orust.se</t>
  </si>
  <si>
    <t>HENÅN</t>
  </si>
  <si>
    <t>Osby kommun</t>
  </si>
  <si>
    <t>kommun@osby.se</t>
  </si>
  <si>
    <t>0479-180 00</t>
  </si>
  <si>
    <t>http://www.osby.se</t>
  </si>
  <si>
    <t>OSBY</t>
  </si>
  <si>
    <t>Oskarshamns kommun</t>
  </si>
  <si>
    <t>kommunen@oskarshamn.se</t>
  </si>
  <si>
    <t>0491-88000</t>
  </si>
  <si>
    <t>http://www.oskarshamn.se</t>
  </si>
  <si>
    <t>Box 706</t>
  </si>
  <si>
    <t>OSKARSHAMN</t>
  </si>
  <si>
    <t>Österåkers kommun</t>
  </si>
  <si>
    <t>kommun@osteraker.se</t>
  </si>
  <si>
    <t>08-54081000</t>
  </si>
  <si>
    <t>http://www.osteraker.se</t>
  </si>
  <si>
    <t>ÅKERSBERGA</t>
  </si>
  <si>
    <t>Östersunds kommun</t>
  </si>
  <si>
    <t>kundcenter@ostersund.se</t>
  </si>
  <si>
    <t>063-14 30 00</t>
  </si>
  <si>
    <t>http://www.ostersund.se</t>
  </si>
  <si>
    <t>ÖSTERSUND</t>
  </si>
  <si>
    <t>Östhammars kommun</t>
  </si>
  <si>
    <t>kommunen@osthammar.se</t>
  </si>
  <si>
    <t>0173-86000</t>
  </si>
  <si>
    <t>http://www.osthammar.se</t>
  </si>
  <si>
    <t>ÖSTHAMMAR</t>
  </si>
  <si>
    <t>Östra Göinge kommun</t>
  </si>
  <si>
    <t>kommun@ostragoinge.se</t>
  </si>
  <si>
    <t>044-775 60 00</t>
  </si>
  <si>
    <t>http://www.ostragoinge.se</t>
  </si>
  <si>
    <t>Storgatan 4</t>
  </si>
  <si>
    <t>BROBY</t>
  </si>
  <si>
    <t>Ovanåkers kommun</t>
  </si>
  <si>
    <t>kommun@ovanaker.se</t>
  </si>
  <si>
    <t>0271-570 00</t>
  </si>
  <si>
    <t>http://www.ovanaker.se</t>
  </si>
  <si>
    <t>EDSBYN</t>
  </si>
  <si>
    <t>Överkalix kommun</t>
  </si>
  <si>
    <t>kommun@overkalix.se</t>
  </si>
  <si>
    <t>0926-74000</t>
  </si>
  <si>
    <t>http://www.overkalix.se</t>
  </si>
  <si>
    <t>ÖVERKALIX</t>
  </si>
  <si>
    <t>Övertorneå kommun</t>
  </si>
  <si>
    <t>kommun@overtornea.se</t>
  </si>
  <si>
    <t>0927-72000</t>
  </si>
  <si>
    <t>http://www.overtornea.se</t>
  </si>
  <si>
    <t>ÖVERTORNEÅ</t>
  </si>
  <si>
    <t>Oxelösunds kommun</t>
  </si>
  <si>
    <t>kommun@oxelosund.se</t>
  </si>
  <si>
    <t>0155-38000</t>
  </si>
  <si>
    <t>http://www.oxelosund.se</t>
  </si>
  <si>
    <t>OXELÖSUND</t>
  </si>
  <si>
    <t>Pajala kommun</t>
  </si>
  <si>
    <t>kommun@pajala.se</t>
  </si>
  <si>
    <t>0978-12000</t>
  </si>
  <si>
    <t>http://www.pajala.se</t>
  </si>
  <si>
    <t>PAJALA</t>
  </si>
  <si>
    <t>Partille kommun</t>
  </si>
  <si>
    <t>kundcenter@partille.se</t>
  </si>
  <si>
    <t>031-792 10 00</t>
  </si>
  <si>
    <t>http://www.partille.se</t>
  </si>
  <si>
    <t>PARTILLE</t>
  </si>
  <si>
    <t>Perstorps kommun</t>
  </si>
  <si>
    <t>kommunhuset@perstorp.se</t>
  </si>
  <si>
    <t>0435-39000</t>
  </si>
  <si>
    <t>http://www.perstorp.se</t>
  </si>
  <si>
    <t>PERSTORP</t>
  </si>
  <si>
    <t>Piteå kommun</t>
  </si>
  <si>
    <t>kommun@pitea.se</t>
  </si>
  <si>
    <t>0911-696000</t>
  </si>
  <si>
    <t>http://www.pitea.se</t>
  </si>
  <si>
    <t>PITEÅ</t>
  </si>
  <si>
    <t>Ragunda kommun</t>
  </si>
  <si>
    <t>ragunda.kommun@ragunda.se</t>
  </si>
  <si>
    <t>0696-68 20 00</t>
  </si>
  <si>
    <t>http://www.ragunda.se</t>
  </si>
  <si>
    <t>Box 150</t>
  </si>
  <si>
    <t>HAMMARSTRAND</t>
  </si>
  <si>
    <t>Rättviks kommun</t>
  </si>
  <si>
    <t>kommun@rattvik.se</t>
  </si>
  <si>
    <t>0248-70000</t>
  </si>
  <si>
    <t>http://www.rattvik.se</t>
  </si>
  <si>
    <t>RÄTTVIK</t>
  </si>
  <si>
    <t>Region Gotland (kommun)</t>
  </si>
  <si>
    <t>regiongotland@gotland.se</t>
  </si>
  <si>
    <t>0498-26 90 00</t>
  </si>
  <si>
    <t>http://www.gotland.se</t>
  </si>
  <si>
    <t>VISBY</t>
  </si>
  <si>
    <t>Robertsfors kommun</t>
  </si>
  <si>
    <t>kommun@robertsfors.se</t>
  </si>
  <si>
    <t>0934-14000</t>
  </si>
  <si>
    <t>http://www.robertsfors.se</t>
  </si>
  <si>
    <t>ROBERTSFORS</t>
  </si>
  <si>
    <t>Ronneby kommun</t>
  </si>
  <si>
    <t>stadshuset@ronneby.se</t>
  </si>
  <si>
    <t>0457-618000</t>
  </si>
  <si>
    <t>http://www.ronneby.se</t>
  </si>
  <si>
    <t>RONNEBY</t>
  </si>
  <si>
    <t>Säffle kommun</t>
  </si>
  <si>
    <t>kommun@saffle.se</t>
  </si>
  <si>
    <t>0533-681000</t>
  </si>
  <si>
    <t>http://www.saffle.se</t>
  </si>
  <si>
    <t>SÄFFLE</t>
  </si>
  <si>
    <t>Sala kommun</t>
  </si>
  <si>
    <t>kommun.info@sala.se</t>
  </si>
  <si>
    <t>0224-74 70 00</t>
  </si>
  <si>
    <t>http://www.sala.se</t>
  </si>
  <si>
    <t>Box 304</t>
  </si>
  <si>
    <t>SALA</t>
  </si>
  <si>
    <t>Salems kommun</t>
  </si>
  <si>
    <t>info@salem.se</t>
  </si>
  <si>
    <t>08-53259800</t>
  </si>
  <si>
    <t>http://www.salem.se</t>
  </si>
  <si>
    <t>RÖNNINGE</t>
  </si>
  <si>
    <t>Sandvikens kommun</t>
  </si>
  <si>
    <t>kommun@sandviken.se</t>
  </si>
  <si>
    <t>026-240000</t>
  </si>
  <si>
    <t>http://www.sandviken.se</t>
  </si>
  <si>
    <t>SANDVIKEN</t>
  </si>
  <si>
    <t>Säters kommun</t>
  </si>
  <si>
    <t>kommun@sater.se</t>
  </si>
  <si>
    <t>0225-550 00</t>
  </si>
  <si>
    <t>http://www.sater.se</t>
  </si>
  <si>
    <t>Box 300</t>
  </si>
  <si>
    <t>SÄTER</t>
  </si>
  <si>
    <t>Sävsjö kommun</t>
  </si>
  <si>
    <t>kommun@savsjo.se</t>
  </si>
  <si>
    <t>0382-15200</t>
  </si>
  <si>
    <t>http://www.savsjo.se</t>
  </si>
  <si>
    <t>SÄVSJÖ</t>
  </si>
  <si>
    <t>Sigtuna kommun</t>
  </si>
  <si>
    <t>sigtuna.kommun@sigtuna.se</t>
  </si>
  <si>
    <t>08-59126000</t>
  </si>
  <si>
    <t>http://www.sigtuna.se</t>
  </si>
  <si>
    <t>MÄRSTA</t>
  </si>
  <si>
    <t>Simrishamns kommun</t>
  </si>
  <si>
    <t>simrishamns.kommun@simrishamn.se</t>
  </si>
  <si>
    <t>0414-81 90 00</t>
  </si>
  <si>
    <t>http://www.simrishamn.se</t>
  </si>
  <si>
    <t>SIMRISHAMN</t>
  </si>
  <si>
    <t>Sjöbo kommun</t>
  </si>
  <si>
    <t>kommun@sjobo.se</t>
  </si>
  <si>
    <t>0416-27000</t>
  </si>
  <si>
    <t>http://www.sjobo.se</t>
  </si>
  <si>
    <t>SJÖBO</t>
  </si>
  <si>
    <t>Skara kommun</t>
  </si>
  <si>
    <t>skara.kommun@skara.se</t>
  </si>
  <si>
    <t>0511-32000</t>
  </si>
  <si>
    <t>http://www.skara.se</t>
  </si>
  <si>
    <t>SKARA</t>
  </si>
  <si>
    <t>Skellefteå kommun</t>
  </si>
  <si>
    <t>kundtjanst@skelleftea.se</t>
  </si>
  <si>
    <t>0910-735000</t>
  </si>
  <si>
    <t>http://www.skelleftea.se</t>
  </si>
  <si>
    <t>SKELLEFTEÅ</t>
  </si>
  <si>
    <t>Skinnskattebergs kommun</t>
  </si>
  <si>
    <t>kommun@skinnskatteberg.se</t>
  </si>
  <si>
    <t>0222-45000</t>
  </si>
  <si>
    <t>http://www.skinnskatteberg.se</t>
  </si>
  <si>
    <t>Box 101</t>
  </si>
  <si>
    <t>SKINNSKATTEBERG</t>
  </si>
  <si>
    <t>Skövde kommun</t>
  </si>
  <si>
    <t>skovdekommun@skovde.se</t>
  </si>
  <si>
    <t>0500-49 80 00</t>
  </si>
  <si>
    <t>http://www.skovde.se</t>
  </si>
  <si>
    <t>SKÖVDE</t>
  </si>
  <si>
    <t>Skurups kommun</t>
  </si>
  <si>
    <t>kansli@skurup.se</t>
  </si>
  <si>
    <t>0411-536000</t>
  </si>
  <si>
    <t>http://www.skurup.se</t>
  </si>
  <si>
    <t>SKURUP</t>
  </si>
  <si>
    <t>Smedjebackens kommun</t>
  </si>
  <si>
    <t>kommun@smedjebacken.se</t>
  </si>
  <si>
    <t>0240-660000</t>
  </si>
  <si>
    <t>http://www.smedjebacken.se</t>
  </si>
  <si>
    <t>SMEDJEBACKEN</t>
  </si>
  <si>
    <t>Söderhamns kommun</t>
  </si>
  <si>
    <t>kommunstyrelsen@soderhamn.se</t>
  </si>
  <si>
    <t>0270-75000</t>
  </si>
  <si>
    <t>http://www.soderhamn.se</t>
  </si>
  <si>
    <t>SÖDERHAMN</t>
  </si>
  <si>
    <t>Söderköpings kommun</t>
  </si>
  <si>
    <t>kommun@soderkoping.se</t>
  </si>
  <si>
    <t>0121-18100</t>
  </si>
  <si>
    <t>http://www.soderkoping.se</t>
  </si>
  <si>
    <t>SÖDERKÖPING</t>
  </si>
  <si>
    <t>Södertälje kommun</t>
  </si>
  <si>
    <t>sodertalje.kommun@sodertalje.se</t>
  </si>
  <si>
    <t>08-523 010 00</t>
  </si>
  <si>
    <t>http://www.sodertalje.se</t>
  </si>
  <si>
    <t>SÖDERTÄLJE</t>
  </si>
  <si>
    <t>Sollefteå kommun</t>
  </si>
  <si>
    <t>kommun@solleftea.se</t>
  </si>
  <si>
    <t>0620-682000</t>
  </si>
  <si>
    <t>http://www.solleftea.se</t>
  </si>
  <si>
    <t>SOLLEFTEÅ</t>
  </si>
  <si>
    <t>Sollentuna kommun</t>
  </si>
  <si>
    <t>sollentuna.kommun@sollentuna.se</t>
  </si>
  <si>
    <t>08-57921000</t>
  </si>
  <si>
    <t>http://www.sollentuna.se</t>
  </si>
  <si>
    <t>SOLLENTUNA</t>
  </si>
  <si>
    <t>Solna stad</t>
  </si>
  <si>
    <t>kommunstyrelsen@solna.se</t>
  </si>
  <si>
    <t>08-746 10 00</t>
  </si>
  <si>
    <t>http://www.solna.se</t>
  </si>
  <si>
    <t>SOLNA</t>
  </si>
  <si>
    <t>Sölvesborgs kommun</t>
  </si>
  <si>
    <t>info@solvesborg.se</t>
  </si>
  <si>
    <t>0456-81 60 00</t>
  </si>
  <si>
    <t>http://www.solvesborg.se</t>
  </si>
  <si>
    <t>SÖLVESBORG</t>
  </si>
  <si>
    <t>Sorsele kommun</t>
  </si>
  <si>
    <t>kommun@sorsele.se</t>
  </si>
  <si>
    <t>0952-140 00</t>
  </si>
  <si>
    <t>http://www.sorsele.se</t>
  </si>
  <si>
    <t>SORSELE</t>
  </si>
  <si>
    <t>Sotenäs kommun</t>
  </si>
  <si>
    <t>info@sotenas.se</t>
  </si>
  <si>
    <t>0523 - 66 40 00</t>
  </si>
  <si>
    <t>http://www.sotenas.se</t>
  </si>
  <si>
    <t>KUNGSHAMN</t>
  </si>
  <si>
    <t>Staffanstorps kommun</t>
  </si>
  <si>
    <t>kommunen@staffanstorp.se</t>
  </si>
  <si>
    <t>046-251100</t>
  </si>
  <si>
    <t>http://www.staffanstorp.se</t>
  </si>
  <si>
    <t>STAFFANSTORP</t>
  </si>
  <si>
    <t>Stenungsunds kommun</t>
  </si>
  <si>
    <t>kommun@stenungsund.se</t>
  </si>
  <si>
    <t>0303-730000</t>
  </si>
  <si>
    <t>http://www.stenungsund.se</t>
  </si>
  <si>
    <t>STENUNGSUND</t>
  </si>
  <si>
    <t>Stockholms stad</t>
  </si>
  <si>
    <t>kommunstyrelsen@stockholm.se</t>
  </si>
  <si>
    <t>08 - 508 290 00</t>
  </si>
  <si>
    <t>http://www.stockholm.se</t>
  </si>
  <si>
    <t>STOCKHOLM</t>
  </si>
  <si>
    <t>Storfors kommun</t>
  </si>
  <si>
    <t>storfors.kommun@storfors.se</t>
  </si>
  <si>
    <t>0550-65100</t>
  </si>
  <si>
    <t>http://www.storfors.se</t>
  </si>
  <si>
    <t>Box 1001</t>
  </si>
  <si>
    <t>STORFORS</t>
  </si>
  <si>
    <t>Storumans kommun</t>
  </si>
  <si>
    <t>ks@storuman.se</t>
  </si>
  <si>
    <t>0951-14000</t>
  </si>
  <si>
    <t>http://www.storuman.se</t>
  </si>
  <si>
    <t>STORUMAN</t>
  </si>
  <si>
    <t>Strängnäs kommun</t>
  </si>
  <si>
    <t>kommun@strangnas.se</t>
  </si>
  <si>
    <t>0152-291 00</t>
  </si>
  <si>
    <t>http://www.strangnas.se</t>
  </si>
  <si>
    <t>STRÄNGNÄS</t>
  </si>
  <si>
    <t>Strömstads kommun</t>
  </si>
  <si>
    <t>kommun@stromstad.se</t>
  </si>
  <si>
    <t>0526-19000</t>
  </si>
  <si>
    <t>http://www.stromstad.se</t>
  </si>
  <si>
    <t>STRÖMSTAD</t>
  </si>
  <si>
    <t>Strömsunds kommun</t>
  </si>
  <si>
    <t>kommun@stromsund.se</t>
  </si>
  <si>
    <t>0670-161 00</t>
  </si>
  <si>
    <t>http://www.stromsund.se</t>
  </si>
  <si>
    <t>STRÖMSUND</t>
  </si>
  <si>
    <t>Sundbybergs stad</t>
  </si>
  <si>
    <t>kommunstyrelsen@sundbyberg.se</t>
  </si>
  <si>
    <t>08-7068000</t>
  </si>
  <si>
    <t>http://www.sundbyberg.se</t>
  </si>
  <si>
    <t>SUNDBYBERG</t>
  </si>
  <si>
    <t>Sundsvalls kommun</t>
  </si>
  <si>
    <t>sundsvalls.kommun@sundsvall.se</t>
  </si>
  <si>
    <t>060-191000</t>
  </si>
  <si>
    <t>http://www.sundsvall.se</t>
  </si>
  <si>
    <t>SUNDSVALL</t>
  </si>
  <si>
    <t>Sunne kommun</t>
  </si>
  <si>
    <t>kommun@sunne.se</t>
  </si>
  <si>
    <t>0565-16000</t>
  </si>
  <si>
    <t>http://www.sunne.se</t>
  </si>
  <si>
    <t>SUNNE</t>
  </si>
  <si>
    <t>Surahammars kommun</t>
  </si>
  <si>
    <t>kommunen@surahammar.se</t>
  </si>
  <si>
    <t>0220-39000</t>
  </si>
  <si>
    <t>http://www.surahammar.se</t>
  </si>
  <si>
    <t>Box 203</t>
  </si>
  <si>
    <t>SURAHAMMAR</t>
  </si>
  <si>
    <t>Svalövs kommun</t>
  </si>
  <si>
    <t>info@svalov.se</t>
  </si>
  <si>
    <t>0418-475000</t>
  </si>
  <si>
    <t>http://www.svalov.se</t>
  </si>
  <si>
    <t>SVALÖV</t>
  </si>
  <si>
    <t>Svedala kommun</t>
  </si>
  <si>
    <t>kommunen@svedala.se</t>
  </si>
  <si>
    <t>040-626 80 00</t>
  </si>
  <si>
    <t>http://www.svedala.se</t>
  </si>
  <si>
    <t>SVEDALA</t>
  </si>
  <si>
    <t>Svenljunga kommun</t>
  </si>
  <si>
    <t>kansliet@svenljunga.se</t>
  </si>
  <si>
    <t>0325-18000</t>
  </si>
  <si>
    <t>http://www.svenljunga.se</t>
  </si>
  <si>
    <t>SVENLJUNGA</t>
  </si>
  <si>
    <t>Täby kommun</t>
  </si>
  <si>
    <t>kc@taby.se</t>
  </si>
  <si>
    <t>08-555 590 00</t>
  </si>
  <si>
    <t>http://www.taby.se</t>
  </si>
  <si>
    <t>TÄBY</t>
  </si>
  <si>
    <t>Tanums kommun</t>
  </si>
  <si>
    <t>kommun@tanum.se</t>
  </si>
  <si>
    <t>0525-180 00</t>
  </si>
  <si>
    <t>http://www.tanum.se</t>
  </si>
  <si>
    <t>TANUMSHEDE</t>
  </si>
  <si>
    <t>Tibro kommun</t>
  </si>
  <si>
    <t>kommun@tibro.se</t>
  </si>
  <si>
    <t>0504-18000</t>
  </si>
  <si>
    <t>http://www.tibro.se</t>
  </si>
  <si>
    <t>TIBRO</t>
  </si>
  <si>
    <t>Tidaholms kommun</t>
  </si>
  <si>
    <t>tidaholms.kommun@tidaholm.se</t>
  </si>
  <si>
    <t>0502-606000</t>
  </si>
  <si>
    <t>http://www.tidaholm.se</t>
  </si>
  <si>
    <t>TIDAHOLM</t>
  </si>
  <si>
    <t>Tierps kommun</t>
  </si>
  <si>
    <t>kommunstyrelsen@tierp.se</t>
  </si>
  <si>
    <t>0293-18000</t>
  </si>
  <si>
    <t>http://www.tierp.se</t>
  </si>
  <si>
    <t>TIERP</t>
  </si>
  <si>
    <t>Timrå kommun</t>
  </si>
  <si>
    <t>timra.kommun@timra.se</t>
  </si>
  <si>
    <t>060-163100</t>
  </si>
  <si>
    <t>http://www.timra.se</t>
  </si>
  <si>
    <t>TIMRÅ</t>
  </si>
  <si>
    <t>Tingsryds kommun</t>
  </si>
  <si>
    <t>kommunen@tingsryd.se</t>
  </si>
  <si>
    <t>0477-44100</t>
  </si>
  <si>
    <t>http://www.tingsryd.se</t>
  </si>
  <si>
    <t>TINGSRYD</t>
  </si>
  <si>
    <t>Tjörns kommun</t>
  </si>
  <si>
    <t>kommun@tjorn.se</t>
  </si>
  <si>
    <t>0304-601000</t>
  </si>
  <si>
    <t>http://www.tjorn.se</t>
  </si>
  <si>
    <t>SKÄRHAMN</t>
  </si>
  <si>
    <t>Tomelilla kommun</t>
  </si>
  <si>
    <t>kommun@tomelilla.se</t>
  </si>
  <si>
    <t>0417-18000</t>
  </si>
  <si>
    <t>http://www.tomelilla.se</t>
  </si>
  <si>
    <t>TOMELILLA</t>
  </si>
  <si>
    <t>Töreboda kommun</t>
  </si>
  <si>
    <t>kommunen@toreboda.se</t>
  </si>
  <si>
    <t>0506-18000</t>
  </si>
  <si>
    <t>http://www.toreboda.se</t>
  </si>
  <si>
    <t>Box 83</t>
  </si>
  <si>
    <t>TÖREBODA</t>
  </si>
  <si>
    <t>Torsås kommun</t>
  </si>
  <si>
    <t>info@torsas.se</t>
  </si>
  <si>
    <t>0486-33100</t>
  </si>
  <si>
    <t>http://www.torsas.se</t>
  </si>
  <si>
    <t>Box 503</t>
  </si>
  <si>
    <t>TORSÅS</t>
  </si>
  <si>
    <t>Torsby kommun</t>
  </si>
  <si>
    <t>torsby.kommun@torsby.se</t>
  </si>
  <si>
    <t>0560-16000</t>
  </si>
  <si>
    <t>http://www.torsby.se</t>
  </si>
  <si>
    <t>TORSBY</t>
  </si>
  <si>
    <t>Tranås kommun</t>
  </si>
  <si>
    <t>tranaskommun@tranas.se</t>
  </si>
  <si>
    <t>0140-68100</t>
  </si>
  <si>
    <t>http://www.tranas.se</t>
  </si>
  <si>
    <t>TRANÅS</t>
  </si>
  <si>
    <t>Tranemo kommun</t>
  </si>
  <si>
    <t>kommun@tranemo.se</t>
  </si>
  <si>
    <t>0325-576000</t>
  </si>
  <si>
    <t>http://www.tranemo.se</t>
  </si>
  <si>
    <t>TRANEMO</t>
  </si>
  <si>
    <t>Trelleborgs kommun</t>
  </si>
  <si>
    <t>trelleborgs.kommun@trelleborg.se</t>
  </si>
  <si>
    <t>0410-733000</t>
  </si>
  <si>
    <t>http://www.trelleborg.se</t>
  </si>
  <si>
    <t>TRELLEBORG</t>
  </si>
  <si>
    <t>Trollhättans stad</t>
  </si>
  <si>
    <t>trollhattans.stad@trollhattan.se</t>
  </si>
  <si>
    <t>0520-495000</t>
  </si>
  <si>
    <t>http://www.trollhattan.se</t>
  </si>
  <si>
    <t>TROLLHÄTTAN</t>
  </si>
  <si>
    <t>Trosa kommun</t>
  </si>
  <si>
    <t>trosa@trosa.se</t>
  </si>
  <si>
    <t>0156-52000</t>
  </si>
  <si>
    <t>http://www.trosa.se</t>
  </si>
  <si>
    <t>TROSA</t>
  </si>
  <si>
    <t>Tyresö kommun</t>
  </si>
  <si>
    <t>kommun@tyreso.se</t>
  </si>
  <si>
    <t>08-5782 9100</t>
  </si>
  <si>
    <t>http://www.tyreso.se</t>
  </si>
  <si>
    <t>TYRESÖ</t>
  </si>
  <si>
    <t>Uddevalla kommun</t>
  </si>
  <si>
    <t>kommunen@uddevalla.se</t>
  </si>
  <si>
    <t>0522-696000</t>
  </si>
  <si>
    <t>http://www.uddevalla.se</t>
  </si>
  <si>
    <t>UDDEVALLA</t>
  </si>
  <si>
    <t>Ulricehamns kommun</t>
  </si>
  <si>
    <t>kommun@ulricehamn.se</t>
  </si>
  <si>
    <t>0321-595000</t>
  </si>
  <si>
    <t>http://www.ulricehamn.se</t>
  </si>
  <si>
    <t>ULRICEHAMN</t>
  </si>
  <si>
    <t>Umeå kommun</t>
  </si>
  <si>
    <t>umea.kommun@umea.se</t>
  </si>
  <si>
    <t>090- 16 10 00</t>
  </si>
  <si>
    <t>http://www.umea.se</t>
  </si>
  <si>
    <t>UMEÅ</t>
  </si>
  <si>
    <t>Upplands Väsby kommun</t>
  </si>
  <si>
    <t>upplands.vasby.kommun@upplandsvasby.se</t>
  </si>
  <si>
    <t>08-590 970 00</t>
  </si>
  <si>
    <t>http://www.upplandsvasby.se</t>
  </si>
  <si>
    <t>UPPLANDS VÄSBY</t>
  </si>
  <si>
    <t>Upplands-Bro kommun</t>
  </si>
  <si>
    <t>kommun@upplands-bro.se</t>
  </si>
  <si>
    <t>08-581 690 00</t>
  </si>
  <si>
    <t>http://www.upplands-bro.se</t>
  </si>
  <si>
    <t>KUNGSÄNGEN</t>
  </si>
  <si>
    <t>Uppsala kommun</t>
  </si>
  <si>
    <t>uppsala.kommun@uppsala.se</t>
  </si>
  <si>
    <t>018-7270000</t>
  </si>
  <si>
    <t>http://www.uppsala.se</t>
  </si>
  <si>
    <t>UPPSALA</t>
  </si>
  <si>
    <t>Uppvidinge kommun</t>
  </si>
  <si>
    <t>ledningskontoret@uppvidinge.se</t>
  </si>
  <si>
    <t>0474-470 00</t>
  </si>
  <si>
    <t>http://www.uppvidinge.se</t>
  </si>
  <si>
    <t>Box 59</t>
  </si>
  <si>
    <t>ÅSEDA</t>
  </si>
  <si>
    <t>Vadstena kommun</t>
  </si>
  <si>
    <t>vadstena.kommun@vadstena.se</t>
  </si>
  <si>
    <t>0143-15000</t>
  </si>
  <si>
    <t>http://www.vadstena.se</t>
  </si>
  <si>
    <t>VADSTENA</t>
  </si>
  <si>
    <t>Vaggeryds kommun</t>
  </si>
  <si>
    <t>info@vaggeryd.se</t>
  </si>
  <si>
    <t>0370-67 80 00</t>
  </si>
  <si>
    <t>http://www.vaggeryd.se</t>
  </si>
  <si>
    <t>Box 43</t>
  </si>
  <si>
    <t>SKILLINGARYD</t>
  </si>
  <si>
    <t>Valdemarsviks kommun</t>
  </si>
  <si>
    <t>kommun@valdemarsvik.se</t>
  </si>
  <si>
    <t>0123-19100</t>
  </si>
  <si>
    <t>http://www.valdemarsvik.se</t>
  </si>
  <si>
    <t>VALDEMARSVIK</t>
  </si>
  <si>
    <t>Vallentuna kommun</t>
  </si>
  <si>
    <t>kommun@vallentuna.se</t>
  </si>
  <si>
    <t>08-58785000</t>
  </si>
  <si>
    <t>http://www.vallentuna.se</t>
  </si>
  <si>
    <t>VALLENTUNA</t>
  </si>
  <si>
    <t>Vänersborgs kommun</t>
  </si>
  <si>
    <t>kommun@vanersborg.se</t>
  </si>
  <si>
    <t>0521-721000</t>
  </si>
  <si>
    <t>http://www.vanersborg.se</t>
  </si>
  <si>
    <t>VÄNERSBORG</t>
  </si>
  <si>
    <t>Vännäs kommun</t>
  </si>
  <si>
    <t>vannas.kommun@vannas.se</t>
  </si>
  <si>
    <t>0935-14000</t>
  </si>
  <si>
    <t>http://www.vannas.se</t>
  </si>
  <si>
    <t>VÄNNÄS</t>
  </si>
  <si>
    <t>Vansbro kommun</t>
  </si>
  <si>
    <t>vansbro.kommun@vansbro.se</t>
  </si>
  <si>
    <t>0281-750 00</t>
  </si>
  <si>
    <t>http://www.vansbro.se</t>
  </si>
  <si>
    <t>VANSBRO</t>
  </si>
  <si>
    <t>Vara kommun</t>
  </si>
  <si>
    <t>vara.kommun@vara.se</t>
  </si>
  <si>
    <t>0512-31000</t>
  </si>
  <si>
    <t>http://www.vara.se</t>
  </si>
  <si>
    <t>VARA</t>
  </si>
  <si>
    <t>Varbergs kommun</t>
  </si>
  <si>
    <t>ks@varberg.se</t>
  </si>
  <si>
    <t>0340-880 00</t>
  </si>
  <si>
    <t>http://www.varberg.se</t>
  </si>
  <si>
    <t>VARBERG</t>
  </si>
  <si>
    <t>Vårgårda kommun</t>
  </si>
  <si>
    <t>kommunen@vargarda.se</t>
  </si>
  <si>
    <t>0322-600600</t>
  </si>
  <si>
    <t>http://www.vargarda.se</t>
  </si>
  <si>
    <t>VÅRGÅRDA</t>
  </si>
  <si>
    <t>Värmdö kommun</t>
  </si>
  <si>
    <t>varmdo.kommun@varmdo.se</t>
  </si>
  <si>
    <t>08-57047000</t>
  </si>
  <si>
    <t>http://www.varmdo.se</t>
  </si>
  <si>
    <t>GUSTAVSBERG</t>
  </si>
  <si>
    <t>Värnamo kommun</t>
  </si>
  <si>
    <t>kontaktcenter@varnamo.se</t>
  </si>
  <si>
    <t>0370-37 70 00</t>
  </si>
  <si>
    <t>http://www.varnamo.se</t>
  </si>
  <si>
    <t>VÄRNAMO</t>
  </si>
  <si>
    <t>Västerås stad</t>
  </si>
  <si>
    <t>kommunstyrelsen@vasteras.se</t>
  </si>
  <si>
    <t>021-39 00 00</t>
  </si>
  <si>
    <t>http://www.vasteras.se</t>
  </si>
  <si>
    <t>VÄSTERÅS</t>
  </si>
  <si>
    <t>Västerviks kommun</t>
  </si>
  <si>
    <t>kommun@vastervik.se</t>
  </si>
  <si>
    <t>0490-254000</t>
  </si>
  <si>
    <t>http://www.vastervik.se</t>
  </si>
  <si>
    <t>VÄSTERVIK</t>
  </si>
  <si>
    <t>Vaxholms stad</t>
  </si>
  <si>
    <t>kansliet@vaxholm.se</t>
  </si>
  <si>
    <t>08-54170800</t>
  </si>
  <si>
    <t>http://www.vaxholm.se</t>
  </si>
  <si>
    <t>VAXHOLM</t>
  </si>
  <si>
    <t>Växjö kommun</t>
  </si>
  <si>
    <t>kommunstyrelsen@vaxjo.se</t>
  </si>
  <si>
    <t>0470-41000</t>
  </si>
  <si>
    <t>http://www.vaxjo.se</t>
  </si>
  <si>
    <t>Box 1222</t>
  </si>
  <si>
    <t>VÄXJÖ</t>
  </si>
  <si>
    <t>Vellinge kommun</t>
  </si>
  <si>
    <t>vellinge.kommun@vellinge.se</t>
  </si>
  <si>
    <t>040-42 50 00</t>
  </si>
  <si>
    <t>http://www.vellinge.se</t>
  </si>
  <si>
    <t>VELLINGE</t>
  </si>
  <si>
    <t>Vetlanda kommun</t>
  </si>
  <si>
    <t>kommun@vetlanda.se</t>
  </si>
  <si>
    <t>0383-97100</t>
  </si>
  <si>
    <t>http://www.vetlanda.se</t>
  </si>
  <si>
    <t>VETLANDA</t>
  </si>
  <si>
    <t>Vilhelmina kommun</t>
  </si>
  <si>
    <t>vilhelmina.kommun@vilhelmina.se</t>
  </si>
  <si>
    <t>0940-14000</t>
  </si>
  <si>
    <t>http://www.vilhelmina.se</t>
  </si>
  <si>
    <t>VILHELMINA</t>
  </si>
  <si>
    <t>Vimmerby kommun</t>
  </si>
  <si>
    <t>kommun@vimmerby.se</t>
  </si>
  <si>
    <t>0492-769000</t>
  </si>
  <si>
    <t>http://www.vimmerby.se</t>
  </si>
  <si>
    <t>VIMMERBY</t>
  </si>
  <si>
    <t>Vindelns kommun</t>
  </si>
  <si>
    <t>vindelns.kommun@vindeln.se</t>
  </si>
  <si>
    <t>0933-14000</t>
  </si>
  <si>
    <t>http://www.vindeln.se</t>
  </si>
  <si>
    <t>VINDELN</t>
  </si>
  <si>
    <t>Vingåkers kommun</t>
  </si>
  <si>
    <t>kommun@vingaker.se</t>
  </si>
  <si>
    <t>0151-191 00</t>
  </si>
  <si>
    <t>http://www.vingaker.se</t>
  </si>
  <si>
    <t>VINGÅKER</t>
  </si>
  <si>
    <t>Ydre kommun</t>
  </si>
  <si>
    <t>ydre.kommun@ydre.se</t>
  </si>
  <si>
    <t>0381-66 12 00</t>
  </si>
  <si>
    <t>http://www.ydre.se</t>
  </si>
  <si>
    <t>Torget 4</t>
  </si>
  <si>
    <t>YDRE</t>
  </si>
  <si>
    <t>Ystads kommun</t>
  </si>
  <si>
    <t>kommunen@ystad.se</t>
  </si>
  <si>
    <t>0411-577000</t>
  </si>
  <si>
    <t>http://www.ystad.se</t>
  </si>
  <si>
    <t>YSTAD</t>
  </si>
  <si>
    <t>kontaktcenter@lekeberg.se</t>
  </si>
  <si>
    <t>registrator@nynashamn.se</t>
  </si>
  <si>
    <t>Postadress 1</t>
  </si>
  <si>
    <t>kontakt@kavlinge.se</t>
  </si>
  <si>
    <t>kontaktcenter@landskrona.se</t>
  </si>
  <si>
    <t>kommun@lysekil.se</t>
  </si>
  <si>
    <t>servicecenter@orebro.se</t>
  </si>
  <si>
    <t>Organisationsnummer</t>
  </si>
  <si>
    <t>212000-1439</t>
  </si>
  <si>
    <t>212000-1553</t>
  </si>
  <si>
    <t>212000-0639</t>
  </si>
  <si>
    <t>212000-0498</t>
  </si>
  <si>
    <t>212000-2122</t>
  </si>
  <si>
    <t>212000-2668</t>
  </si>
  <si>
    <t>212000-2650</t>
  </si>
  <si>
    <t>212000-1892</t>
  </si>
  <si>
    <t>212000-1983</t>
  </si>
  <si>
    <t>212000-2262</t>
  </si>
  <si>
    <t>212000-1470</t>
  </si>
  <si>
    <t>212000-2502</t>
  </si>
  <si>
    <t>212000-2833</t>
  </si>
  <si>
    <t>212000-1041</t>
  </si>
  <si>
    <t>212000-2767</t>
  </si>
  <si>
    <t>212000-2973</t>
  </si>
  <si>
    <t>212000-2361</t>
  </si>
  <si>
    <t>212000-0795</t>
  </si>
  <si>
    <t>212000-2239</t>
  </si>
  <si>
    <t>212000-1561</t>
  </si>
  <si>
    <t>212000-2882</t>
  </si>
  <si>
    <t>212000-0407</t>
  </si>
  <si>
    <t>212000-0894</t>
  </si>
  <si>
    <t>212000-2460</t>
  </si>
  <si>
    <t>212000-1025</t>
  </si>
  <si>
    <t>212000-0944</t>
  </si>
  <si>
    <t>212000-1413</t>
  </si>
  <si>
    <t>212000-0126</t>
  </si>
  <si>
    <t>212000-1934</t>
  </si>
  <si>
    <t>212000-2809</t>
  </si>
  <si>
    <t>212000-1769</t>
  </si>
  <si>
    <t>212000-0050</t>
  </si>
  <si>
    <t>212000-0589</t>
  </si>
  <si>
    <t>212000-0738</t>
  </si>
  <si>
    <t>212000-0282</t>
  </si>
  <si>
    <t>212000-0357</t>
  </si>
  <si>
    <t>212000-1173</t>
  </si>
  <si>
    <t>212000-2916</t>
  </si>
  <si>
    <t>212000-2106</t>
  </si>
  <si>
    <t>212000-1231</t>
  </si>
  <si>
    <t>212000-1744</t>
  </si>
  <si>
    <t>212000-2221</t>
  </si>
  <si>
    <t>212000-1876</t>
  </si>
  <si>
    <t>212000-0423</t>
  </si>
  <si>
    <t>212000-0332</t>
  </si>
  <si>
    <t>212000-1819</t>
  </si>
  <si>
    <t>212000-1421</t>
  </si>
  <si>
    <t>212000-2155</t>
  </si>
  <si>
    <t>212000-0514</t>
  </si>
  <si>
    <t>212000-2965</t>
  </si>
  <si>
    <t>212000-0506</t>
  </si>
  <si>
    <t>212000-1827</t>
  </si>
  <si>
    <t>212000-1595</t>
  </si>
  <si>
    <t>212000-1637</t>
  </si>
  <si>
    <t>212000-2726</t>
  </si>
  <si>
    <t>212000-2338</t>
  </si>
  <si>
    <t>212000-1355</t>
  </si>
  <si>
    <t>212000-1652</t>
  </si>
  <si>
    <t>212000-1611</t>
  </si>
  <si>
    <t>212000-1884</t>
  </si>
  <si>
    <t>212000-1926</t>
  </si>
  <si>
    <t>212000-2064</t>
  </si>
  <si>
    <t>212000-1215</t>
  </si>
  <si>
    <t>212000-1793</t>
  </si>
  <si>
    <t>212000-0084</t>
  </si>
  <si>
    <t>212000-2775</t>
  </si>
  <si>
    <t>212000-2049</t>
  </si>
  <si>
    <t>212000-2254</t>
  </si>
  <si>
    <t>212000-1157</t>
  </si>
  <si>
    <t>212000-1520</t>
  </si>
  <si>
    <t>212000-1728</t>
  </si>
  <si>
    <t>212000-2296</t>
  </si>
  <si>
    <t>212000-0068</t>
  </si>
  <si>
    <t>212000-2379</t>
  </si>
  <si>
    <t>212000-0712</t>
  </si>
  <si>
    <t>212000-1207</t>
  </si>
  <si>
    <t>212000-0241</t>
  </si>
  <si>
    <t>212000-1942</t>
  </si>
  <si>
    <t>212000-2510</t>
  </si>
  <si>
    <t>212000-2403</t>
  </si>
  <si>
    <t>212000-1264</t>
  </si>
  <si>
    <t>212000-0985</t>
  </si>
  <si>
    <t>212000-1165</t>
  </si>
  <si>
    <t>212000-0688</t>
  </si>
  <si>
    <t>212000-1108</t>
  </si>
  <si>
    <t>212000-1116</t>
  </si>
  <si>
    <t>212000-2676</t>
  </si>
  <si>
    <t>212000-0043</t>
  </si>
  <si>
    <t>212000-0530</t>
  </si>
  <si>
    <t>212000-2692</t>
  </si>
  <si>
    <t>212000-0746</t>
  </si>
  <si>
    <t>212000-1629</t>
  </si>
  <si>
    <t>212000-0845</t>
  </si>
  <si>
    <t>212000-1991</t>
  </si>
  <si>
    <t>212000-0829</t>
  </si>
  <si>
    <t>212000-1850</t>
  </si>
  <si>
    <t>212000-0340</t>
  </si>
  <si>
    <t>212000-1751</t>
  </si>
  <si>
    <t>212000-0399</t>
  </si>
  <si>
    <t>212000-2783</t>
  </si>
  <si>
    <t>212000-0928</t>
  </si>
  <si>
    <t>212000-3013</t>
  </si>
  <si>
    <t>212000-2429</t>
  </si>
  <si>
    <t>212000-0951</t>
  </si>
  <si>
    <t>212000-1868</t>
  </si>
  <si>
    <t>212000-2478</t>
  </si>
  <si>
    <t>212000-1975</t>
  </si>
  <si>
    <t>212000-1256</t>
  </si>
  <si>
    <t>212000-2056</t>
  </si>
  <si>
    <t>212000-1371</t>
  </si>
  <si>
    <t>212000-1058</t>
  </si>
  <si>
    <t>212000-2114</t>
  </si>
  <si>
    <t>212000-1223</t>
  </si>
  <si>
    <t>212000-1140</t>
  </si>
  <si>
    <t>212000-1918</t>
  </si>
  <si>
    <t>212000-2981</t>
  </si>
  <si>
    <t>212000-2163</t>
  </si>
  <si>
    <t>212000-1447</t>
  </si>
  <si>
    <t>212000-0613</t>
  </si>
  <si>
    <t>212000-0191</t>
  </si>
  <si>
    <t>212000-1694</t>
  </si>
  <si>
    <t>212000-1496</t>
  </si>
  <si>
    <t>212000-2015</t>
  </si>
  <si>
    <t>212000-0449</t>
  </si>
  <si>
    <t>212000-0670</t>
  </si>
  <si>
    <t>212000-2320</t>
  </si>
  <si>
    <t>212000-1959</t>
  </si>
  <si>
    <t>212000-1066</t>
  </si>
  <si>
    <t>212000-2270</t>
  </si>
  <si>
    <t>212000-2742</t>
  </si>
  <si>
    <t>212000-1132</t>
  </si>
  <si>
    <t>212000-2635</t>
  </si>
  <si>
    <t>212000-1389</t>
  </si>
  <si>
    <t>212000-1124</t>
  </si>
  <si>
    <t>212000-2148</t>
  </si>
  <si>
    <t>212000-2866</t>
  </si>
  <si>
    <t>212000-1686</t>
  </si>
  <si>
    <t>212000-0654</t>
  </si>
  <si>
    <t>212000-1504</t>
  </si>
  <si>
    <t>212000-1488</t>
  </si>
  <si>
    <t>212000-0480</t>
  </si>
  <si>
    <t>212000-2213</t>
  </si>
  <si>
    <t>212000-2817</t>
  </si>
  <si>
    <t>212000-1603</t>
  </si>
  <si>
    <t>212000-1330</t>
  </si>
  <si>
    <t>212000-1801</t>
  </si>
  <si>
    <t>212000-1363</t>
  </si>
  <si>
    <t>212000-0720</t>
  </si>
  <si>
    <t>212000-0704</t>
  </si>
  <si>
    <t>212000-0167</t>
  </si>
  <si>
    <t>212000-2007</t>
  </si>
  <si>
    <t>212000-2072</t>
  </si>
  <si>
    <t>212000-2312</t>
  </si>
  <si>
    <t>212000-2536</t>
  </si>
  <si>
    <t>212000-0456</t>
  </si>
  <si>
    <t>212000-0217</t>
  </si>
  <si>
    <t>212000-2858</t>
  </si>
  <si>
    <t>212000-0753</t>
  </si>
  <si>
    <t>212000-2999</t>
  </si>
  <si>
    <t>212000-2940</t>
  </si>
  <si>
    <t>212000-0233</t>
  </si>
  <si>
    <t>212000-0548</t>
  </si>
  <si>
    <t>212000-2288</t>
  </si>
  <si>
    <t>212000-0811</t>
  </si>
  <si>
    <t>212000-2189</t>
  </si>
  <si>
    <t>212000-1314</t>
  </si>
  <si>
    <t>212000-0902</t>
  </si>
  <si>
    <t>212000-0761</t>
  </si>
  <si>
    <t>212000-2304</t>
  </si>
  <si>
    <t>212000-0324</t>
  </si>
  <si>
    <t>212000-2718</t>
  </si>
  <si>
    <t>212000-1272</t>
  </si>
  <si>
    <t>212000-0910</t>
  </si>
  <si>
    <t>212000-2759</t>
  </si>
  <si>
    <t>212000-2452</t>
  </si>
  <si>
    <t>212000-0803</t>
  </si>
  <si>
    <t>212000-2551</t>
  </si>
  <si>
    <t>212000-0837</t>
  </si>
  <si>
    <t>212000-2171</t>
  </si>
  <si>
    <t>212000-2098</t>
  </si>
  <si>
    <t>212000-2874</t>
  </si>
  <si>
    <t>212000-2346</t>
  </si>
  <si>
    <t>212000-0225</t>
  </si>
  <si>
    <t>212000-0969</t>
  </si>
  <si>
    <t>212000-1090</t>
  </si>
  <si>
    <t>212000-1702</t>
  </si>
  <si>
    <t>212000-2643</t>
  </si>
  <si>
    <t>212000-2023</t>
  </si>
  <si>
    <t>212000-1082</t>
  </si>
  <si>
    <t>212000-1710</t>
  </si>
  <si>
    <t>212000-2205</t>
  </si>
  <si>
    <t>212000-2437</t>
  </si>
  <si>
    <t>212000-0134</t>
  </si>
  <si>
    <t>212000-0183</t>
  </si>
  <si>
    <t>212000-2585</t>
  </si>
  <si>
    <t>212000-1322</t>
  </si>
  <si>
    <t>212000-1017</t>
  </si>
  <si>
    <t>212000-1298</t>
  </si>
  <si>
    <t>212000-0142</t>
  </si>
  <si>
    <t>212000-1785</t>
  </si>
  <si>
    <t>212000-2577</t>
  </si>
  <si>
    <t>212000-0365</t>
  </si>
  <si>
    <t>212000-1405</t>
  </si>
  <si>
    <t>212000-2486</t>
  </si>
  <si>
    <t>212000-0175</t>
  </si>
  <si>
    <t>212000-2411</t>
  </si>
  <si>
    <t>212000-1843</t>
  </si>
  <si>
    <t>212000-2031</t>
  </si>
  <si>
    <t>212000-0993</t>
  </si>
  <si>
    <t>212000-1074</t>
  </si>
  <si>
    <t>212000-1512</t>
  </si>
  <si>
    <t>212000-1900</t>
  </si>
  <si>
    <t>212000-2247</t>
  </si>
  <si>
    <t>212000-0563</t>
  </si>
  <si>
    <t>212000-2353</t>
  </si>
  <si>
    <t>212000-0464</t>
  </si>
  <si>
    <t>212000-0159</t>
  </si>
  <si>
    <t>212000-0852</t>
  </si>
  <si>
    <t>212000-1348</t>
  </si>
  <si>
    <t>212000-1660</t>
  </si>
  <si>
    <t>212000-1736</t>
  </si>
  <si>
    <t>212000-0266</t>
  </si>
  <si>
    <t>212000-2395</t>
  </si>
  <si>
    <t>212000-0621</t>
  </si>
  <si>
    <t>212000-1306</t>
  </si>
  <si>
    <t>212000-0886</t>
  </si>
  <si>
    <t>212000-1777</t>
  </si>
  <si>
    <t>212000-0696</t>
  </si>
  <si>
    <t>212000-1462</t>
  </si>
  <si>
    <t>212000-0597</t>
  </si>
  <si>
    <t>212000-1199</t>
  </si>
  <si>
    <t>212000-1546</t>
  </si>
  <si>
    <t>212000-2957</t>
  </si>
  <si>
    <t>212000-0092</t>
  </si>
  <si>
    <t>212000-0118</t>
  </si>
  <si>
    <t>212000-1678</t>
  </si>
  <si>
    <t>212000-1397</t>
  </si>
  <si>
    <t>212000-1579</t>
  </si>
  <si>
    <t>212000-2627</t>
  </si>
  <si>
    <t>212000-0019</t>
  </si>
  <si>
    <t>212000-0100</t>
  </si>
  <si>
    <t>212000-3005</t>
  </si>
  <si>
    <t>212000-0605</t>
  </si>
  <si>
    <t>212000-2825</t>
  </si>
  <si>
    <t>212000-0522</t>
  </si>
  <si>
    <t>212000-0431</t>
  </si>
  <si>
    <t>212000-0027</t>
  </si>
  <si>
    <t>212000-2130</t>
  </si>
  <si>
    <t>212000-2924</t>
  </si>
  <si>
    <t>212000-1249</t>
  </si>
  <si>
    <t>212000-2908</t>
  </si>
  <si>
    <t>212000-1033</t>
  </si>
  <si>
    <t>212000-0571</t>
  </si>
  <si>
    <t>212000-2601</t>
  </si>
  <si>
    <t>212000-0787</t>
  </si>
  <si>
    <t>212000-2544</t>
  </si>
  <si>
    <t>212000-0308</t>
  </si>
  <si>
    <t>212000-1454</t>
  </si>
  <si>
    <t>212000-1538</t>
  </si>
  <si>
    <t>212000-2841</t>
  </si>
  <si>
    <t>212000-0035</t>
  </si>
  <si>
    <t>212000-0555</t>
  </si>
  <si>
    <t>212000-0779</t>
  </si>
  <si>
    <t>212000-2080</t>
  </si>
  <si>
    <t>212000-0662</t>
  </si>
  <si>
    <t>212000-0381</t>
  </si>
  <si>
    <t>212000-1181</t>
  </si>
  <si>
    <t>212000-1587</t>
  </si>
  <si>
    <t>212000-2387</t>
  </si>
  <si>
    <t>212000-2494</t>
  </si>
  <si>
    <t>212000-1835</t>
  </si>
  <si>
    <t>212000-2791</t>
  </si>
  <si>
    <t>212000-0936</t>
  </si>
  <si>
    <t>212000-0415</t>
  </si>
  <si>
    <t>212000-0647</t>
  </si>
  <si>
    <t>212000-2197</t>
  </si>
  <si>
    <t>212000-0258</t>
  </si>
  <si>
    <t>212000-2734</t>
  </si>
  <si>
    <t>212000-0977</t>
  </si>
  <si>
    <t>212000-1280</t>
  </si>
  <si>
    <t>212000-0373</t>
  </si>
  <si>
    <t>212000-1967</t>
  </si>
  <si>
    <t>212000-0878</t>
  </si>
  <si>
    <t>212000-2445</t>
  </si>
  <si>
    <t>212000-2528</t>
  </si>
  <si>
    <t>212000-2890</t>
  </si>
  <si>
    <t>212000-0290</t>
  </si>
  <si>
    <t>212000-0860</t>
  </si>
  <si>
    <t>212000-2684</t>
  </si>
  <si>
    <t>212000-2700</t>
  </si>
  <si>
    <t>kommunen@alvesta.se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</si>
</sst>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mmun@lysekil.se" TargetMode="External"/><Relationship Id="rId2" Type="http://schemas.openxmlformats.org/officeDocument/2006/relationships/hyperlink" Target="mailto:kontaktcenter@landskrona.se" TargetMode="External"/><Relationship Id="rId1" Type="http://schemas.openxmlformats.org/officeDocument/2006/relationships/hyperlink" Target="mailto:kontakt@kavlinge.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rvicecenter@orebro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1"/>
  <sheetViews>
    <sheetView tabSelected="1" workbookViewId="0"/>
  </sheetViews>
  <sheetFormatPr defaultRowHeight="14.5" x14ac:dyDescent="0.35"/>
  <cols>
    <col min="1" max="1" width="16.54296875" bestFit="1" customWidth="1"/>
    <col min="2" max="2" width="13.54296875" bestFit="1" customWidth="1"/>
    <col min="3" max="3" width="19.6328125" bestFit="1" customWidth="1"/>
    <col min="4" max="4" width="23" bestFit="1" customWidth="1"/>
    <col min="5" max="5" width="41.1796875" bestFit="1" customWidth="1"/>
    <col min="6" max="6" width="13.453125" bestFit="1" customWidth="1"/>
    <col min="7" max="7" width="28.1796875" bestFit="1" customWidth="1"/>
    <col min="8" max="8" width="14.81640625" bestFit="1" customWidth="1"/>
    <col min="9" max="9" width="6.1796875" bestFit="1" customWidth="1"/>
    <col min="10" max="10" width="16.453125" bestFit="1" customWidth="1"/>
  </cols>
  <sheetData>
    <row r="1" spans="1:10" x14ac:dyDescent="0.35">
      <c r="A1" t="s">
        <v>0</v>
      </c>
      <c r="B1" t="s">
        <v>1</v>
      </c>
      <c r="C1" t="s">
        <v>1515</v>
      </c>
      <c r="D1" t="s">
        <v>2</v>
      </c>
      <c r="E1" t="s">
        <v>3</v>
      </c>
      <c r="F1" t="s">
        <v>4</v>
      </c>
      <c r="G1" t="s">
        <v>5</v>
      </c>
      <c r="H1" t="s">
        <v>1510</v>
      </c>
      <c r="I1" t="s">
        <v>6</v>
      </c>
      <c r="J1" t="s">
        <v>7</v>
      </c>
    </row>
    <row r="2" spans="1:10" x14ac:dyDescent="0.35">
      <c r="A2" t="str">
        <f>"1440"</f>
        <v>1440</v>
      </c>
      <c r="B2" t="str">
        <f>"14"</f>
        <v>14</v>
      </c>
      <c r="C2" t="s">
        <v>1516</v>
      </c>
      <c r="D2" t="s">
        <v>8</v>
      </c>
      <c r="E2" t="s">
        <v>9</v>
      </c>
      <c r="F2" t="s">
        <v>10</v>
      </c>
      <c r="G2" t="s">
        <v>11</v>
      </c>
      <c r="I2">
        <v>44980</v>
      </c>
      <c r="J2" t="s">
        <v>12</v>
      </c>
    </row>
    <row r="3" spans="1:10" x14ac:dyDescent="0.35">
      <c r="A3" t="str">
        <f>"1489"</f>
        <v>1489</v>
      </c>
      <c r="B3" t="str">
        <f>"14"</f>
        <v>14</v>
      </c>
      <c r="C3" t="s">
        <v>1517</v>
      </c>
      <c r="D3" t="s">
        <v>13</v>
      </c>
      <c r="E3" t="s">
        <v>14</v>
      </c>
      <c r="F3" t="s">
        <v>15</v>
      </c>
      <c r="G3" t="s">
        <v>16</v>
      </c>
      <c r="I3">
        <v>44181</v>
      </c>
      <c r="J3" t="s">
        <v>17</v>
      </c>
    </row>
    <row r="4" spans="1:10" x14ac:dyDescent="0.35">
      <c r="A4" t="str">
        <f>"0764"</f>
        <v>0764</v>
      </c>
      <c r="B4" t="str">
        <f>"07"</f>
        <v>07</v>
      </c>
      <c r="C4" t="s">
        <v>1518</v>
      </c>
      <c r="D4" t="s">
        <v>30</v>
      </c>
      <c r="E4" t="s">
        <v>1806</v>
      </c>
      <c r="F4" t="s">
        <v>31</v>
      </c>
      <c r="G4" t="s">
        <v>32</v>
      </c>
      <c r="I4">
        <v>34280</v>
      </c>
      <c r="J4" t="s">
        <v>33</v>
      </c>
    </row>
    <row r="5" spans="1:10" x14ac:dyDescent="0.35">
      <c r="A5" t="str">
        <f>"0604"</f>
        <v>0604</v>
      </c>
      <c r="B5" t="str">
        <f>"06"</f>
        <v>06</v>
      </c>
      <c r="C5" t="s">
        <v>1519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I5">
        <v>57822</v>
      </c>
      <c r="J5" t="s">
        <v>56</v>
      </c>
    </row>
    <row r="6" spans="1:10" x14ac:dyDescent="0.35">
      <c r="A6" t="str">
        <f>"1984"</f>
        <v>1984</v>
      </c>
      <c r="B6" t="str">
        <f>"19"</f>
        <v>19</v>
      </c>
      <c r="C6" t="s">
        <v>1520</v>
      </c>
      <c r="D6" t="s">
        <v>67</v>
      </c>
      <c r="E6" t="s">
        <v>68</v>
      </c>
      <c r="F6" t="s">
        <v>69</v>
      </c>
      <c r="G6" t="s">
        <v>70</v>
      </c>
      <c r="H6" t="s">
        <v>71</v>
      </c>
      <c r="I6">
        <v>73221</v>
      </c>
      <c r="J6" t="s">
        <v>72</v>
      </c>
    </row>
    <row r="7" spans="1:10" x14ac:dyDescent="0.35">
      <c r="A7" t="str">
        <f>"2506"</f>
        <v>2506</v>
      </c>
      <c r="B7" t="str">
        <f>"25"</f>
        <v>25</v>
      </c>
      <c r="C7" t="s">
        <v>1521</v>
      </c>
      <c r="D7" t="s">
        <v>85</v>
      </c>
      <c r="E7" t="s">
        <v>86</v>
      </c>
      <c r="F7" t="s">
        <v>87</v>
      </c>
      <c r="G7" t="s">
        <v>88</v>
      </c>
      <c r="I7">
        <v>93881</v>
      </c>
      <c r="J7" t="s">
        <v>89</v>
      </c>
    </row>
    <row r="8" spans="1:10" x14ac:dyDescent="0.35">
      <c r="A8" t="str">
        <f>"2505"</f>
        <v>2505</v>
      </c>
      <c r="B8" t="str">
        <f>"25"</f>
        <v>25</v>
      </c>
      <c r="C8" t="s">
        <v>1522</v>
      </c>
      <c r="D8" t="s">
        <v>90</v>
      </c>
      <c r="E8" t="s">
        <v>91</v>
      </c>
      <c r="F8" t="s">
        <v>92</v>
      </c>
      <c r="G8" t="s">
        <v>93</v>
      </c>
      <c r="I8">
        <v>93381</v>
      </c>
      <c r="J8" t="s">
        <v>94</v>
      </c>
    </row>
    <row r="9" spans="1:10" x14ac:dyDescent="0.35">
      <c r="A9" t="str">
        <f>"1784"</f>
        <v>1784</v>
      </c>
      <c r="B9" t="str">
        <f>"17"</f>
        <v>17</v>
      </c>
      <c r="C9" t="s">
        <v>1523</v>
      </c>
      <c r="D9" t="s">
        <v>95</v>
      </c>
      <c r="E9" t="s">
        <v>96</v>
      </c>
      <c r="F9" t="s">
        <v>97</v>
      </c>
      <c r="G9" t="s">
        <v>98</v>
      </c>
      <c r="I9">
        <v>67181</v>
      </c>
      <c r="J9" t="s">
        <v>99</v>
      </c>
    </row>
    <row r="10" spans="1:10" x14ac:dyDescent="0.35">
      <c r="A10" t="str">
        <f>"1882"</f>
        <v>1882</v>
      </c>
      <c r="B10" t="str">
        <f>"18"</f>
        <v>18</v>
      </c>
      <c r="C10" t="s">
        <v>1524</v>
      </c>
      <c r="D10" t="s">
        <v>105</v>
      </c>
      <c r="E10" t="s">
        <v>106</v>
      </c>
      <c r="F10" t="s">
        <v>107</v>
      </c>
      <c r="G10" t="s">
        <v>108</v>
      </c>
      <c r="I10">
        <v>69682</v>
      </c>
      <c r="J10" t="s">
        <v>109</v>
      </c>
    </row>
    <row r="11" spans="1:10" x14ac:dyDescent="0.35">
      <c r="A11" t="str">
        <f>"2084"</f>
        <v>2084</v>
      </c>
      <c r="B11" t="str">
        <f>"20"</f>
        <v>20</v>
      </c>
      <c r="C11" t="s">
        <v>1525</v>
      </c>
      <c r="D11" t="s">
        <v>121</v>
      </c>
      <c r="E11" t="s">
        <v>122</v>
      </c>
      <c r="F11" t="s">
        <v>123</v>
      </c>
      <c r="G11" t="s">
        <v>124</v>
      </c>
      <c r="I11">
        <v>77481</v>
      </c>
      <c r="J11" t="s">
        <v>125</v>
      </c>
    </row>
    <row r="12" spans="1:10" x14ac:dyDescent="0.35">
      <c r="A12" t="str">
        <f>"1460"</f>
        <v>1460</v>
      </c>
      <c r="B12" t="str">
        <f>"14"</f>
        <v>14</v>
      </c>
      <c r="C12" t="s">
        <v>1526</v>
      </c>
      <c r="D12" t="s">
        <v>131</v>
      </c>
      <c r="E12" t="s">
        <v>132</v>
      </c>
      <c r="F12" t="s">
        <v>133</v>
      </c>
      <c r="G12" t="s">
        <v>134</v>
      </c>
      <c r="H12" t="s">
        <v>135</v>
      </c>
      <c r="I12">
        <v>66621</v>
      </c>
      <c r="J12" t="s">
        <v>136</v>
      </c>
    </row>
    <row r="13" spans="1:10" x14ac:dyDescent="0.35">
      <c r="A13" t="str">
        <f>"2326"</f>
        <v>2326</v>
      </c>
      <c r="B13" t="str">
        <f>"23"</f>
        <v>23</v>
      </c>
      <c r="C13" t="s">
        <v>1527</v>
      </c>
      <c r="D13" t="s">
        <v>137</v>
      </c>
      <c r="E13" t="s">
        <v>138</v>
      </c>
      <c r="F13" t="s">
        <v>139</v>
      </c>
      <c r="G13" t="s">
        <v>140</v>
      </c>
      <c r="H13" t="s">
        <v>141</v>
      </c>
      <c r="I13">
        <v>84521</v>
      </c>
      <c r="J13" t="s">
        <v>142</v>
      </c>
    </row>
    <row r="14" spans="1:10" x14ac:dyDescent="0.35">
      <c r="A14" t="str">
        <f>"2403"</f>
        <v>2403</v>
      </c>
      <c r="B14" t="str">
        <f>"24"</f>
        <v>24</v>
      </c>
      <c r="C14" t="s">
        <v>1528</v>
      </c>
      <c r="D14" t="s">
        <v>143</v>
      </c>
      <c r="E14" t="s">
        <v>144</v>
      </c>
      <c r="F14" t="s">
        <v>145</v>
      </c>
      <c r="G14" t="s">
        <v>146</v>
      </c>
      <c r="I14">
        <v>91681</v>
      </c>
      <c r="J14" t="s">
        <v>147</v>
      </c>
    </row>
    <row r="15" spans="1:10" x14ac:dyDescent="0.35">
      <c r="A15" t="str">
        <f>"1260"</f>
        <v>1260</v>
      </c>
      <c r="B15" t="str">
        <f>"12"</f>
        <v>12</v>
      </c>
      <c r="C15" t="s">
        <v>1529</v>
      </c>
      <c r="D15" t="s">
        <v>148</v>
      </c>
      <c r="E15" t="s">
        <v>149</v>
      </c>
      <c r="F15" t="s">
        <v>150</v>
      </c>
      <c r="G15" t="s">
        <v>151</v>
      </c>
      <c r="H15" t="s">
        <v>152</v>
      </c>
      <c r="I15">
        <v>26725</v>
      </c>
      <c r="J15" t="s">
        <v>153</v>
      </c>
    </row>
    <row r="16" spans="1:10" x14ac:dyDescent="0.35">
      <c r="A16" t="str">
        <f>"2582"</f>
        <v>2582</v>
      </c>
      <c r="B16" t="str">
        <f>"25"</f>
        <v>25</v>
      </c>
      <c r="C16" t="s">
        <v>1530</v>
      </c>
      <c r="D16" t="s">
        <v>154</v>
      </c>
      <c r="E16" t="s">
        <v>155</v>
      </c>
      <c r="F16" t="s">
        <v>156</v>
      </c>
      <c r="G16" t="s">
        <v>157</v>
      </c>
      <c r="I16">
        <v>96186</v>
      </c>
      <c r="J16" t="s">
        <v>158</v>
      </c>
    </row>
    <row r="17" spans="1:10" x14ac:dyDescent="0.35">
      <c r="A17" t="str">
        <f>"1443"</f>
        <v>1443</v>
      </c>
      <c r="B17" t="str">
        <f>"14"</f>
        <v>14</v>
      </c>
      <c r="C17" t="s">
        <v>1531</v>
      </c>
      <c r="D17" t="s">
        <v>159</v>
      </c>
      <c r="E17" t="s">
        <v>160</v>
      </c>
      <c r="F17" t="s">
        <v>161</v>
      </c>
      <c r="G17" t="s">
        <v>162</v>
      </c>
      <c r="I17">
        <v>51783</v>
      </c>
      <c r="J17" t="s">
        <v>163</v>
      </c>
    </row>
    <row r="18" spans="1:10" x14ac:dyDescent="0.35">
      <c r="A18" t="str">
        <f>"2183"</f>
        <v>2183</v>
      </c>
      <c r="B18" t="str">
        <f>"21"</f>
        <v>21</v>
      </c>
      <c r="C18" t="s">
        <v>1532</v>
      </c>
      <c r="D18" t="s">
        <v>164</v>
      </c>
      <c r="E18" t="s">
        <v>165</v>
      </c>
      <c r="F18" t="s">
        <v>166</v>
      </c>
      <c r="G18" t="s">
        <v>167</v>
      </c>
      <c r="I18">
        <v>82180</v>
      </c>
      <c r="J18" t="s">
        <v>168</v>
      </c>
    </row>
    <row r="19" spans="1:10" x14ac:dyDescent="0.35">
      <c r="A19" t="str">
        <f>"0885"</f>
        <v>0885</v>
      </c>
      <c r="B19" t="str">
        <f>"08"</f>
        <v>08</v>
      </c>
      <c r="C19" t="s">
        <v>1533</v>
      </c>
      <c r="D19" t="s">
        <v>174</v>
      </c>
      <c r="E19" t="s">
        <v>175</v>
      </c>
      <c r="F19" t="s">
        <v>176</v>
      </c>
      <c r="G19" t="s">
        <v>177</v>
      </c>
      <c r="H19" t="s">
        <v>178</v>
      </c>
      <c r="I19">
        <v>38721</v>
      </c>
      <c r="J19" t="s">
        <v>179</v>
      </c>
    </row>
    <row r="20" spans="1:10" x14ac:dyDescent="0.35">
      <c r="A20" t="str">
        <f>"2081"</f>
        <v>2081</v>
      </c>
      <c r="B20" t="str">
        <f>"20"</f>
        <v>20</v>
      </c>
      <c r="C20" t="s">
        <v>1534</v>
      </c>
      <c r="D20" t="s">
        <v>180</v>
      </c>
      <c r="E20" t="s">
        <v>181</v>
      </c>
      <c r="F20" t="s">
        <v>182</v>
      </c>
      <c r="G20" t="s">
        <v>183</v>
      </c>
      <c r="I20">
        <v>78181</v>
      </c>
      <c r="J20" t="s">
        <v>184</v>
      </c>
    </row>
    <row r="21" spans="1:10" x14ac:dyDescent="0.35">
      <c r="A21" t="str">
        <f>"1490"</f>
        <v>1490</v>
      </c>
      <c r="B21" t="str">
        <f>"14"</f>
        <v>14</v>
      </c>
      <c r="C21" t="s">
        <v>1535</v>
      </c>
      <c r="D21" t="s">
        <v>169</v>
      </c>
      <c r="E21" t="s">
        <v>170</v>
      </c>
      <c r="F21" t="s">
        <v>171</v>
      </c>
      <c r="G21" t="s">
        <v>172</v>
      </c>
      <c r="I21">
        <v>50180</v>
      </c>
      <c r="J21" t="s">
        <v>173</v>
      </c>
    </row>
    <row r="22" spans="1:10" x14ac:dyDescent="0.35">
      <c r="A22" t="str">
        <f>"0127"</f>
        <v>0127</v>
      </c>
      <c r="B22" t="str">
        <f>"01"</f>
        <v>01</v>
      </c>
      <c r="C22" t="s">
        <v>1536</v>
      </c>
      <c r="D22" t="s">
        <v>185</v>
      </c>
      <c r="E22" t="s">
        <v>186</v>
      </c>
      <c r="F22" t="s">
        <v>187</v>
      </c>
      <c r="G22" t="s">
        <v>188</v>
      </c>
      <c r="I22">
        <v>14785</v>
      </c>
      <c r="J22" t="s">
        <v>189</v>
      </c>
    </row>
    <row r="23" spans="1:10" x14ac:dyDescent="0.35">
      <c r="A23" t="str">
        <f>"0560"</f>
        <v>0560</v>
      </c>
      <c r="B23" t="str">
        <f>"05"</f>
        <v>05</v>
      </c>
      <c r="C23" t="s">
        <v>1537</v>
      </c>
      <c r="D23" t="s">
        <v>190</v>
      </c>
      <c r="E23" t="s">
        <v>191</v>
      </c>
      <c r="F23" t="s">
        <v>192</v>
      </c>
      <c r="G23" t="s">
        <v>193</v>
      </c>
      <c r="H23" t="s">
        <v>194</v>
      </c>
      <c r="I23">
        <v>59010</v>
      </c>
      <c r="J23" t="s">
        <v>195</v>
      </c>
    </row>
    <row r="24" spans="1:10" x14ac:dyDescent="0.35">
      <c r="A24" t="str">
        <f>"1272"</f>
        <v>1272</v>
      </c>
      <c r="B24" t="str">
        <f>"12"</f>
        <v>12</v>
      </c>
      <c r="C24" t="s">
        <v>1538</v>
      </c>
      <c r="D24" t="s">
        <v>202</v>
      </c>
      <c r="E24" t="s">
        <v>203</v>
      </c>
      <c r="F24" t="s">
        <v>204</v>
      </c>
      <c r="G24" t="s">
        <v>205</v>
      </c>
      <c r="H24" t="s">
        <v>206</v>
      </c>
      <c r="I24">
        <v>29521</v>
      </c>
      <c r="J24" t="s">
        <v>207</v>
      </c>
    </row>
    <row r="25" spans="1:10" x14ac:dyDescent="0.35">
      <c r="A25" t="str">
        <f>"2305"</f>
        <v>2305</v>
      </c>
      <c r="B25" t="str">
        <f>"23"</f>
        <v>23</v>
      </c>
      <c r="C25" t="s">
        <v>1539</v>
      </c>
      <c r="D25" t="s">
        <v>196</v>
      </c>
      <c r="E25" t="s">
        <v>197</v>
      </c>
      <c r="F25" t="s">
        <v>198</v>
      </c>
      <c r="G25" t="s">
        <v>199</v>
      </c>
      <c r="H25" t="s">
        <v>200</v>
      </c>
      <c r="I25">
        <v>84321</v>
      </c>
      <c r="J25" t="s">
        <v>201</v>
      </c>
    </row>
    <row r="26" spans="1:10" x14ac:dyDescent="0.35">
      <c r="A26" t="str">
        <f>"1231"</f>
        <v>1231</v>
      </c>
      <c r="B26" t="str">
        <f>"12"</f>
        <v>12</v>
      </c>
      <c r="C26" t="s">
        <v>1540</v>
      </c>
      <c r="D26" t="s">
        <v>208</v>
      </c>
      <c r="E26" t="s">
        <v>209</v>
      </c>
      <c r="F26" t="s">
        <v>210</v>
      </c>
      <c r="G26" t="s">
        <v>211</v>
      </c>
      <c r="H26" t="s">
        <v>55</v>
      </c>
      <c r="I26">
        <v>23221</v>
      </c>
      <c r="J26" t="s">
        <v>212</v>
      </c>
    </row>
    <row r="27" spans="1:10" x14ac:dyDescent="0.35">
      <c r="A27" t="str">
        <f>"1278"</f>
        <v>1278</v>
      </c>
      <c r="B27" t="str">
        <f>"12"</f>
        <v>12</v>
      </c>
      <c r="C27" t="s">
        <v>1541</v>
      </c>
      <c r="D27" t="s">
        <v>126</v>
      </c>
      <c r="E27" t="s">
        <v>127</v>
      </c>
      <c r="F27" t="s">
        <v>128</v>
      </c>
      <c r="G27" t="s">
        <v>129</v>
      </c>
      <c r="I27">
        <v>26980</v>
      </c>
      <c r="J27" t="s">
        <v>130</v>
      </c>
    </row>
    <row r="28" spans="1:10" x14ac:dyDescent="0.35">
      <c r="A28" t="str">
        <f>"1438"</f>
        <v>1438</v>
      </c>
      <c r="B28" t="str">
        <f>"14"</f>
        <v>14</v>
      </c>
      <c r="C28" t="s">
        <v>1542</v>
      </c>
      <c r="D28" t="s">
        <v>213</v>
      </c>
      <c r="E28" t="s">
        <v>214</v>
      </c>
      <c r="F28" t="s">
        <v>215</v>
      </c>
      <c r="G28" t="s">
        <v>216</v>
      </c>
      <c r="H28" t="s">
        <v>217</v>
      </c>
      <c r="I28">
        <v>66821</v>
      </c>
      <c r="J28" t="s">
        <v>218</v>
      </c>
    </row>
    <row r="29" spans="1:10" x14ac:dyDescent="0.35">
      <c r="A29" t="str">
        <f>"0162"</f>
        <v>0162</v>
      </c>
      <c r="B29" t="str">
        <f>"01"</f>
        <v>01</v>
      </c>
      <c r="C29" t="s">
        <v>1543</v>
      </c>
      <c r="D29" t="s">
        <v>219</v>
      </c>
      <c r="E29" t="s">
        <v>220</v>
      </c>
      <c r="F29" t="s">
        <v>221</v>
      </c>
      <c r="G29" t="s">
        <v>222</v>
      </c>
      <c r="H29" t="s">
        <v>223</v>
      </c>
      <c r="I29">
        <v>18205</v>
      </c>
      <c r="J29" t="s">
        <v>224</v>
      </c>
    </row>
    <row r="30" spans="1:10" x14ac:dyDescent="0.35">
      <c r="A30" t="str">
        <f>"1862"</f>
        <v>1862</v>
      </c>
      <c r="B30" t="str">
        <f>"18"</f>
        <v>18</v>
      </c>
      <c r="C30" t="s">
        <v>1544</v>
      </c>
      <c r="D30" t="s">
        <v>225</v>
      </c>
      <c r="E30" t="s">
        <v>226</v>
      </c>
      <c r="F30" t="s">
        <v>227</v>
      </c>
      <c r="G30" t="s">
        <v>228</v>
      </c>
      <c r="I30">
        <v>69380</v>
      </c>
      <c r="J30" t="s">
        <v>229</v>
      </c>
    </row>
    <row r="31" spans="1:10" x14ac:dyDescent="0.35">
      <c r="A31" t="str">
        <f>"2425"</f>
        <v>2425</v>
      </c>
      <c r="B31" t="str">
        <f>"24"</f>
        <v>24</v>
      </c>
      <c r="C31" t="s">
        <v>1545</v>
      </c>
      <c r="D31" t="s">
        <v>230</v>
      </c>
      <c r="E31" t="s">
        <v>231</v>
      </c>
      <c r="F31" t="s">
        <v>232</v>
      </c>
      <c r="G31" t="s">
        <v>233</v>
      </c>
      <c r="I31">
        <v>91781</v>
      </c>
      <c r="J31" t="s">
        <v>234</v>
      </c>
    </row>
    <row r="32" spans="1:10" x14ac:dyDescent="0.35">
      <c r="A32" t="str">
        <f>"1730"</f>
        <v>1730</v>
      </c>
      <c r="B32" t="str">
        <f>"17"</f>
        <v>17</v>
      </c>
      <c r="C32" t="s">
        <v>1546</v>
      </c>
      <c r="D32" t="s">
        <v>235</v>
      </c>
      <c r="E32" t="s">
        <v>236</v>
      </c>
      <c r="F32" t="s">
        <v>237</v>
      </c>
      <c r="G32" t="s">
        <v>238</v>
      </c>
      <c r="H32" t="s">
        <v>223</v>
      </c>
      <c r="I32">
        <v>67322</v>
      </c>
      <c r="J32" t="s">
        <v>239</v>
      </c>
    </row>
    <row r="33" spans="1:10" x14ac:dyDescent="0.35">
      <c r="A33" t="str">
        <f>"0125"</f>
        <v>0125</v>
      </c>
      <c r="B33" t="str">
        <f>"01"</f>
        <v>01</v>
      </c>
      <c r="C33" t="s">
        <v>1547</v>
      </c>
      <c r="D33" t="s">
        <v>240</v>
      </c>
      <c r="E33" t="s">
        <v>241</v>
      </c>
      <c r="F33" t="s">
        <v>242</v>
      </c>
      <c r="G33" t="s">
        <v>243</v>
      </c>
      <c r="H33" t="s">
        <v>244</v>
      </c>
      <c r="I33">
        <v>17823</v>
      </c>
      <c r="J33" t="s">
        <v>245</v>
      </c>
    </row>
    <row r="34" spans="1:10" x14ac:dyDescent="0.35">
      <c r="A34" t="str">
        <f>"0686"</f>
        <v>0686</v>
      </c>
      <c r="B34" t="str">
        <f>"06"</f>
        <v>06</v>
      </c>
      <c r="C34" t="s">
        <v>1548</v>
      </c>
      <c r="D34" t="s">
        <v>246</v>
      </c>
      <c r="E34" t="s">
        <v>247</v>
      </c>
      <c r="F34" t="s">
        <v>248</v>
      </c>
      <c r="G34" t="s">
        <v>249</v>
      </c>
      <c r="I34">
        <v>57580</v>
      </c>
      <c r="J34" t="s">
        <v>250</v>
      </c>
    </row>
    <row r="35" spans="1:10" x14ac:dyDescent="0.35">
      <c r="A35" t="str">
        <f>"0862"</f>
        <v>0862</v>
      </c>
      <c r="B35" t="str">
        <f>"08"</f>
        <v>08</v>
      </c>
      <c r="C35" t="s">
        <v>1549</v>
      </c>
      <c r="D35" t="s">
        <v>251</v>
      </c>
      <c r="E35" t="s">
        <v>252</v>
      </c>
      <c r="F35" t="s">
        <v>253</v>
      </c>
      <c r="G35" t="s">
        <v>254</v>
      </c>
      <c r="H35" t="s">
        <v>255</v>
      </c>
      <c r="I35">
        <v>36121</v>
      </c>
      <c r="J35" t="s">
        <v>256</v>
      </c>
    </row>
    <row r="36" spans="1:10" x14ac:dyDescent="0.35">
      <c r="A36" t="str">
        <f>"0381"</f>
        <v>0381</v>
      </c>
      <c r="B36" t="str">
        <f>"03"</f>
        <v>03</v>
      </c>
      <c r="C36" t="s">
        <v>1550</v>
      </c>
      <c r="D36" t="s">
        <v>257</v>
      </c>
      <c r="E36" t="s">
        <v>258</v>
      </c>
      <c r="F36" t="s">
        <v>259</v>
      </c>
      <c r="G36" t="s">
        <v>260</v>
      </c>
      <c r="I36">
        <v>74580</v>
      </c>
      <c r="J36" t="s">
        <v>261</v>
      </c>
    </row>
    <row r="37" spans="1:10" x14ac:dyDescent="0.35">
      <c r="A37" t="str">
        <f>"0484"</f>
        <v>0484</v>
      </c>
      <c r="B37" t="str">
        <f>"04"</f>
        <v>04</v>
      </c>
      <c r="C37" t="s">
        <v>1551</v>
      </c>
      <c r="D37" t="s">
        <v>262</v>
      </c>
      <c r="E37" t="s">
        <v>263</v>
      </c>
      <c r="F37" t="s">
        <v>264</v>
      </c>
      <c r="G37" t="s">
        <v>265</v>
      </c>
      <c r="I37">
        <v>63186</v>
      </c>
      <c r="J37" t="s">
        <v>266</v>
      </c>
    </row>
    <row r="38" spans="1:10" x14ac:dyDescent="0.35">
      <c r="A38" t="str">
        <f>"1285"</f>
        <v>1285</v>
      </c>
      <c r="B38" t="str">
        <f>"12"</f>
        <v>12</v>
      </c>
      <c r="C38" t="s">
        <v>1552</v>
      </c>
      <c r="D38" t="s">
        <v>267</v>
      </c>
      <c r="E38" t="s">
        <v>268</v>
      </c>
      <c r="F38" t="s">
        <v>269</v>
      </c>
      <c r="G38" t="s">
        <v>270</v>
      </c>
      <c r="I38">
        <v>24180</v>
      </c>
      <c r="J38" t="s">
        <v>271</v>
      </c>
    </row>
    <row r="39" spans="1:10" x14ac:dyDescent="0.35">
      <c r="A39" t="str">
        <f>"1445"</f>
        <v>1445</v>
      </c>
      <c r="B39" t="str">
        <f>"14"</f>
        <v>14</v>
      </c>
      <c r="C39" t="s">
        <v>1553</v>
      </c>
      <c r="D39" t="s">
        <v>272</v>
      </c>
      <c r="E39" t="s">
        <v>273</v>
      </c>
      <c r="F39" t="s">
        <v>274</v>
      </c>
      <c r="G39" t="s">
        <v>275</v>
      </c>
      <c r="I39">
        <v>46582</v>
      </c>
      <c r="J39" t="s">
        <v>276</v>
      </c>
    </row>
    <row r="40" spans="1:10" x14ac:dyDescent="0.35">
      <c r="A40" t="str">
        <f>"1982"</f>
        <v>1982</v>
      </c>
      <c r="B40" t="str">
        <f>"19"</f>
        <v>19</v>
      </c>
      <c r="C40" t="s">
        <v>1554</v>
      </c>
      <c r="D40" t="s">
        <v>277</v>
      </c>
      <c r="E40" t="s">
        <v>278</v>
      </c>
      <c r="F40" t="s">
        <v>279</v>
      </c>
      <c r="G40" t="s">
        <v>280</v>
      </c>
      <c r="I40">
        <v>73780</v>
      </c>
      <c r="J40" t="s">
        <v>281</v>
      </c>
    </row>
    <row r="41" spans="1:10" x14ac:dyDescent="0.35">
      <c r="A41" t="str">
        <f>"1382"</f>
        <v>1382</v>
      </c>
      <c r="B41" t="str">
        <f>"13"</f>
        <v>13</v>
      </c>
      <c r="C41" t="s">
        <v>1555</v>
      </c>
      <c r="D41" t="s">
        <v>282</v>
      </c>
      <c r="E41" t="s">
        <v>283</v>
      </c>
      <c r="F41" t="s">
        <v>284</v>
      </c>
      <c r="G41" t="s">
        <v>285</v>
      </c>
      <c r="I41">
        <v>31180</v>
      </c>
      <c r="J41" t="s">
        <v>286</v>
      </c>
    </row>
    <row r="42" spans="1:10" x14ac:dyDescent="0.35">
      <c r="A42" t="str">
        <f>"1499"</f>
        <v>1499</v>
      </c>
      <c r="B42" t="str">
        <f>"14"</f>
        <v>14</v>
      </c>
      <c r="C42" t="s">
        <v>1556</v>
      </c>
      <c r="D42" t="s">
        <v>287</v>
      </c>
      <c r="E42" t="s">
        <v>288</v>
      </c>
      <c r="F42" t="s">
        <v>289</v>
      </c>
      <c r="G42" t="s">
        <v>290</v>
      </c>
      <c r="I42">
        <v>52181</v>
      </c>
      <c r="J42" t="s">
        <v>291</v>
      </c>
    </row>
    <row r="43" spans="1:10" x14ac:dyDescent="0.35">
      <c r="A43" t="str">
        <f>"2080"</f>
        <v>2080</v>
      </c>
      <c r="B43" t="str">
        <f>"20"</f>
        <v>20</v>
      </c>
      <c r="C43" t="s">
        <v>1557</v>
      </c>
      <c r="D43" t="s">
        <v>292</v>
      </c>
      <c r="E43" t="s">
        <v>293</v>
      </c>
      <c r="F43" t="s">
        <v>294</v>
      </c>
      <c r="G43" t="s">
        <v>295</v>
      </c>
      <c r="I43">
        <v>79183</v>
      </c>
      <c r="J43" t="s">
        <v>296</v>
      </c>
    </row>
    <row r="44" spans="1:10" x14ac:dyDescent="0.35">
      <c r="A44" t="str">
        <f>"1782"</f>
        <v>1782</v>
      </c>
      <c r="B44" t="str">
        <f>"17"</f>
        <v>17</v>
      </c>
      <c r="C44" t="s">
        <v>1558</v>
      </c>
      <c r="D44" t="s">
        <v>302</v>
      </c>
      <c r="E44" t="s">
        <v>303</v>
      </c>
      <c r="F44" t="s">
        <v>304</v>
      </c>
      <c r="G44" t="s">
        <v>305</v>
      </c>
      <c r="H44" t="s">
        <v>306</v>
      </c>
      <c r="I44">
        <v>68227</v>
      </c>
      <c r="J44" t="s">
        <v>307</v>
      </c>
    </row>
    <row r="45" spans="1:10" x14ac:dyDescent="0.35">
      <c r="A45" t="str">
        <f>"0562"</f>
        <v>0562</v>
      </c>
      <c r="B45" t="str">
        <f>"05"</f>
        <v>05</v>
      </c>
      <c r="C45" t="s">
        <v>1559</v>
      </c>
      <c r="D45" t="s">
        <v>308</v>
      </c>
      <c r="E45" t="s">
        <v>309</v>
      </c>
      <c r="F45" t="s">
        <v>310</v>
      </c>
      <c r="G45" t="s">
        <v>311</v>
      </c>
      <c r="I45">
        <v>61280</v>
      </c>
      <c r="J45" t="s">
        <v>312</v>
      </c>
    </row>
    <row r="46" spans="1:10" x14ac:dyDescent="0.35">
      <c r="A46" t="str">
        <f>"0482"</f>
        <v>0482</v>
      </c>
      <c r="B46" t="str">
        <f>"04"</f>
        <v>04</v>
      </c>
      <c r="C46" t="s">
        <v>1560</v>
      </c>
      <c r="D46" t="s">
        <v>313</v>
      </c>
      <c r="E46" t="s">
        <v>314</v>
      </c>
      <c r="F46" t="s">
        <v>315</v>
      </c>
      <c r="G46" t="s">
        <v>316</v>
      </c>
      <c r="I46">
        <v>64281</v>
      </c>
      <c r="J46" t="s">
        <v>317</v>
      </c>
    </row>
    <row r="47" spans="1:10" x14ac:dyDescent="0.35">
      <c r="A47" t="str">
        <f>"1763"</f>
        <v>1763</v>
      </c>
      <c r="B47" t="str">
        <f>"17"</f>
        <v>17</v>
      </c>
      <c r="C47" t="s">
        <v>1561</v>
      </c>
      <c r="D47" t="s">
        <v>318</v>
      </c>
      <c r="E47" t="s">
        <v>319</v>
      </c>
      <c r="F47" t="s">
        <v>320</v>
      </c>
      <c r="G47" t="s">
        <v>321</v>
      </c>
      <c r="H47" t="s">
        <v>322</v>
      </c>
      <c r="I47">
        <v>66722</v>
      </c>
      <c r="J47" t="s">
        <v>323</v>
      </c>
    </row>
    <row r="48" spans="1:10" x14ac:dyDescent="0.35">
      <c r="A48" t="str">
        <f>"1439"</f>
        <v>1439</v>
      </c>
      <c r="B48" t="str">
        <f>"14"</f>
        <v>14</v>
      </c>
      <c r="C48" t="s">
        <v>1562</v>
      </c>
      <c r="D48" t="s">
        <v>297</v>
      </c>
      <c r="E48" t="s">
        <v>298</v>
      </c>
      <c r="F48" t="s">
        <v>299</v>
      </c>
      <c r="G48" t="s">
        <v>300</v>
      </c>
      <c r="I48">
        <v>45880</v>
      </c>
      <c r="J48" t="s">
        <v>301</v>
      </c>
    </row>
    <row r="49" spans="1:10" x14ac:dyDescent="0.35">
      <c r="A49" t="str">
        <f>"2026"</f>
        <v>2026</v>
      </c>
      <c r="B49" t="str">
        <f>"20"</f>
        <v>20</v>
      </c>
      <c r="C49" t="s">
        <v>1563</v>
      </c>
      <c r="D49" t="s">
        <v>324</v>
      </c>
      <c r="E49" t="s">
        <v>325</v>
      </c>
      <c r="F49" t="s">
        <v>326</v>
      </c>
      <c r="G49" t="s">
        <v>327</v>
      </c>
      <c r="I49">
        <v>78580</v>
      </c>
      <c r="J49" t="s">
        <v>328</v>
      </c>
    </row>
    <row r="50" spans="1:10" x14ac:dyDescent="0.35">
      <c r="A50" t="str">
        <f>"0662"</f>
        <v>0662</v>
      </c>
      <c r="B50" t="str">
        <f>"06"</f>
        <v>06</v>
      </c>
      <c r="C50" t="s">
        <v>1564</v>
      </c>
      <c r="D50" t="s">
        <v>339</v>
      </c>
      <c r="E50" t="s">
        <v>340</v>
      </c>
      <c r="F50" t="s">
        <v>341</v>
      </c>
      <c r="G50" t="s">
        <v>342</v>
      </c>
      <c r="I50">
        <v>33280</v>
      </c>
      <c r="J50" t="s">
        <v>343</v>
      </c>
    </row>
    <row r="51" spans="1:10" x14ac:dyDescent="0.35">
      <c r="A51" t="str">
        <f>"0461"</f>
        <v>0461</v>
      </c>
      <c r="B51" t="str">
        <f>"04"</f>
        <v>04</v>
      </c>
      <c r="C51" t="s">
        <v>1565</v>
      </c>
      <c r="D51" t="s">
        <v>344</v>
      </c>
      <c r="E51" t="s">
        <v>345</v>
      </c>
      <c r="F51" t="s">
        <v>346</v>
      </c>
      <c r="G51" t="s">
        <v>347</v>
      </c>
      <c r="I51">
        <v>64680</v>
      </c>
      <c r="J51" t="s">
        <v>348</v>
      </c>
    </row>
    <row r="52" spans="1:10" x14ac:dyDescent="0.35">
      <c r="A52" t="str">
        <f>"0617"</f>
        <v>0617</v>
      </c>
      <c r="B52" t="str">
        <f>"06"</f>
        <v>06</v>
      </c>
      <c r="C52" t="s">
        <v>1566</v>
      </c>
      <c r="D52" t="s">
        <v>349</v>
      </c>
      <c r="E52" t="s">
        <v>350</v>
      </c>
      <c r="F52" t="s">
        <v>351</v>
      </c>
      <c r="G52" t="s">
        <v>352</v>
      </c>
      <c r="I52">
        <v>33580</v>
      </c>
      <c r="J52" t="s">
        <v>353</v>
      </c>
    </row>
    <row r="53" spans="1:10" x14ac:dyDescent="0.35">
      <c r="A53" t="str">
        <f>"1764"</f>
        <v>1764</v>
      </c>
      <c r="B53" t="str">
        <f>"17"</f>
        <v>17</v>
      </c>
      <c r="C53" t="s">
        <v>1567</v>
      </c>
      <c r="D53" t="s">
        <v>369</v>
      </c>
      <c r="E53" t="s">
        <v>370</v>
      </c>
      <c r="F53" t="s">
        <v>371</v>
      </c>
      <c r="G53" t="s">
        <v>372</v>
      </c>
      <c r="I53">
        <v>66480</v>
      </c>
      <c r="J53" t="s">
        <v>373</v>
      </c>
    </row>
    <row r="54" spans="1:10" x14ac:dyDescent="0.35">
      <c r="A54" t="str">
        <f>"1444"</f>
        <v>1444</v>
      </c>
      <c r="B54" t="str">
        <f>"14"</f>
        <v>14</v>
      </c>
      <c r="C54" t="s">
        <v>1568</v>
      </c>
      <c r="D54" t="s">
        <v>364</v>
      </c>
      <c r="E54" t="s">
        <v>365</v>
      </c>
      <c r="F54" t="s">
        <v>366</v>
      </c>
      <c r="G54" t="s">
        <v>367</v>
      </c>
      <c r="I54">
        <v>46780</v>
      </c>
      <c r="J54" t="s">
        <v>368</v>
      </c>
    </row>
    <row r="55" spans="1:10" x14ac:dyDescent="0.35">
      <c r="A55" t="str">
        <f>"1447"</f>
        <v>1447</v>
      </c>
      <c r="B55" t="str">
        <f>"14"</f>
        <v>14</v>
      </c>
      <c r="C55" t="s">
        <v>1569</v>
      </c>
      <c r="D55" t="s">
        <v>374</v>
      </c>
      <c r="E55" t="s">
        <v>375</v>
      </c>
      <c r="F55" t="s">
        <v>376</v>
      </c>
      <c r="G55" t="s">
        <v>377</v>
      </c>
      <c r="H55" t="s">
        <v>378</v>
      </c>
      <c r="I55">
        <v>54822</v>
      </c>
      <c r="J55" t="s">
        <v>379</v>
      </c>
    </row>
    <row r="56" spans="1:10" x14ac:dyDescent="0.35">
      <c r="A56" t="str">
        <f>"2523"</f>
        <v>2523</v>
      </c>
      <c r="B56" t="str">
        <f>"25"</f>
        <v>25</v>
      </c>
      <c r="C56" t="s">
        <v>1570</v>
      </c>
      <c r="D56" t="s">
        <v>329</v>
      </c>
      <c r="E56" t="s">
        <v>330</v>
      </c>
      <c r="F56" t="s">
        <v>331</v>
      </c>
      <c r="G56" t="s">
        <v>332</v>
      </c>
      <c r="I56">
        <v>98281</v>
      </c>
      <c r="J56" t="s">
        <v>333</v>
      </c>
    </row>
    <row r="57" spans="1:10" x14ac:dyDescent="0.35">
      <c r="A57" t="str">
        <f>"2180"</f>
        <v>2180</v>
      </c>
      <c r="B57" t="str">
        <f>"21"</f>
        <v>21</v>
      </c>
      <c r="C57" t="s">
        <v>1571</v>
      </c>
      <c r="D57" t="s">
        <v>334</v>
      </c>
      <c r="E57" t="s">
        <v>335</v>
      </c>
      <c r="F57" t="s">
        <v>336</v>
      </c>
      <c r="G57" t="s">
        <v>337</v>
      </c>
      <c r="I57">
        <v>80184</v>
      </c>
      <c r="J57" t="s">
        <v>338</v>
      </c>
    </row>
    <row r="58" spans="1:10" x14ac:dyDescent="0.35">
      <c r="A58" t="str">
        <f>"1480"</f>
        <v>1480</v>
      </c>
      <c r="B58" t="str">
        <f>"14"</f>
        <v>14</v>
      </c>
      <c r="C58" t="s">
        <v>1572</v>
      </c>
      <c r="D58" t="s">
        <v>354</v>
      </c>
      <c r="E58" t="s">
        <v>355</v>
      </c>
      <c r="F58" t="s">
        <v>356</v>
      </c>
      <c r="G58" t="s">
        <v>357</v>
      </c>
      <c r="I58">
        <v>40482</v>
      </c>
      <c r="J58" t="s">
        <v>358</v>
      </c>
    </row>
    <row r="59" spans="1:10" x14ac:dyDescent="0.35">
      <c r="A59" t="str">
        <f>"1471"</f>
        <v>1471</v>
      </c>
      <c r="B59" t="str">
        <f>"14"</f>
        <v>14</v>
      </c>
      <c r="C59" t="s">
        <v>1573</v>
      </c>
      <c r="D59" t="s">
        <v>359</v>
      </c>
      <c r="E59" t="s">
        <v>360</v>
      </c>
      <c r="F59" t="s">
        <v>361</v>
      </c>
      <c r="G59" t="s">
        <v>362</v>
      </c>
      <c r="I59">
        <v>53380</v>
      </c>
      <c r="J59" t="s">
        <v>363</v>
      </c>
    </row>
    <row r="60" spans="1:10" x14ac:dyDescent="0.35">
      <c r="A60" t="str">
        <f>"0643"</f>
        <v>0643</v>
      </c>
      <c r="B60" t="str">
        <f>"06"</f>
        <v>06</v>
      </c>
      <c r="C60" t="s">
        <v>1574</v>
      </c>
      <c r="D60" t="s">
        <v>380</v>
      </c>
      <c r="E60" t="s">
        <v>381</v>
      </c>
      <c r="F60" t="s">
        <v>382</v>
      </c>
      <c r="G60" t="s">
        <v>383</v>
      </c>
      <c r="H60" t="s">
        <v>384</v>
      </c>
      <c r="I60">
        <v>56624</v>
      </c>
      <c r="J60" t="s">
        <v>385</v>
      </c>
    </row>
    <row r="61" spans="1:10" x14ac:dyDescent="0.35">
      <c r="A61" t="str">
        <f>"1783"</f>
        <v>1783</v>
      </c>
      <c r="B61" t="str">
        <f>"17"</f>
        <v>17</v>
      </c>
      <c r="C61" t="s">
        <v>1575</v>
      </c>
      <c r="D61" t="s">
        <v>391</v>
      </c>
      <c r="E61" t="s">
        <v>392</v>
      </c>
      <c r="F61" t="s">
        <v>393</v>
      </c>
      <c r="G61" t="s">
        <v>394</v>
      </c>
      <c r="I61">
        <v>68380</v>
      </c>
      <c r="J61" t="s">
        <v>395</v>
      </c>
    </row>
    <row r="62" spans="1:10" x14ac:dyDescent="0.35">
      <c r="A62" t="str">
        <f>"1861"</f>
        <v>1861</v>
      </c>
      <c r="B62" t="str">
        <f>"18"</f>
        <v>18</v>
      </c>
      <c r="C62" t="s">
        <v>1576</v>
      </c>
      <c r="D62" t="s">
        <v>401</v>
      </c>
      <c r="E62" t="s">
        <v>402</v>
      </c>
      <c r="F62" t="s">
        <v>403</v>
      </c>
      <c r="G62" t="s">
        <v>404</v>
      </c>
      <c r="I62">
        <v>69480</v>
      </c>
      <c r="J62" t="s">
        <v>405</v>
      </c>
    </row>
    <row r="63" spans="1:10" x14ac:dyDescent="0.35">
      <c r="A63" t="str">
        <f>"1961"</f>
        <v>1961</v>
      </c>
      <c r="B63" t="str">
        <f>"19"</f>
        <v>19</v>
      </c>
      <c r="C63" t="s">
        <v>1577</v>
      </c>
      <c r="D63" t="s">
        <v>406</v>
      </c>
      <c r="E63" t="s">
        <v>407</v>
      </c>
      <c r="F63" t="s">
        <v>408</v>
      </c>
      <c r="G63" t="s">
        <v>409</v>
      </c>
      <c r="I63">
        <v>73480</v>
      </c>
      <c r="J63" t="s">
        <v>410</v>
      </c>
    </row>
    <row r="64" spans="1:10" x14ac:dyDescent="0.35">
      <c r="A64" t="str">
        <f>"1380"</f>
        <v>1380</v>
      </c>
      <c r="B64" t="str">
        <f>"13"</f>
        <v>13</v>
      </c>
      <c r="C64" t="s">
        <v>1578</v>
      </c>
      <c r="D64" t="s">
        <v>411</v>
      </c>
      <c r="E64" t="s">
        <v>412</v>
      </c>
      <c r="F64" t="s">
        <v>413</v>
      </c>
      <c r="G64" t="s">
        <v>414</v>
      </c>
      <c r="H64" t="s">
        <v>415</v>
      </c>
      <c r="I64">
        <v>30105</v>
      </c>
      <c r="J64" t="s">
        <v>416</v>
      </c>
    </row>
    <row r="65" spans="1:10" x14ac:dyDescent="0.35">
      <c r="A65" t="str">
        <f>"1761"</f>
        <v>1761</v>
      </c>
      <c r="B65" t="str">
        <f>"17"</f>
        <v>17</v>
      </c>
      <c r="C65" t="s">
        <v>1579</v>
      </c>
      <c r="D65" t="s">
        <v>417</v>
      </c>
      <c r="E65" t="s">
        <v>418</v>
      </c>
      <c r="F65" t="s">
        <v>419</v>
      </c>
      <c r="G65" t="s">
        <v>420</v>
      </c>
      <c r="H65" t="s">
        <v>421</v>
      </c>
      <c r="I65">
        <v>66321</v>
      </c>
      <c r="J65" t="s">
        <v>422</v>
      </c>
    </row>
    <row r="66" spans="1:10" x14ac:dyDescent="0.35">
      <c r="A66" t="str">
        <f>"0136"</f>
        <v>0136</v>
      </c>
      <c r="B66" t="str">
        <f>"01"</f>
        <v>01</v>
      </c>
      <c r="C66" t="s">
        <v>1580</v>
      </c>
      <c r="D66" t="s">
        <v>423</v>
      </c>
      <c r="E66" t="s">
        <v>424</v>
      </c>
      <c r="F66" t="s">
        <v>425</v>
      </c>
      <c r="G66" t="s">
        <v>426</v>
      </c>
      <c r="I66">
        <v>13681</v>
      </c>
      <c r="J66" t="s">
        <v>427</v>
      </c>
    </row>
    <row r="67" spans="1:10" x14ac:dyDescent="0.35">
      <c r="A67" t="str">
        <f>"2583"</f>
        <v>2583</v>
      </c>
      <c r="B67" t="str">
        <f>"25"</f>
        <v>25</v>
      </c>
      <c r="C67" t="s">
        <v>1581</v>
      </c>
      <c r="D67" t="s">
        <v>428</v>
      </c>
      <c r="E67" t="s">
        <v>429</v>
      </c>
      <c r="F67" t="s">
        <v>430</v>
      </c>
      <c r="G67" t="s">
        <v>431</v>
      </c>
      <c r="I67">
        <v>95385</v>
      </c>
      <c r="J67" t="s">
        <v>432</v>
      </c>
    </row>
    <row r="68" spans="1:10" x14ac:dyDescent="0.35">
      <c r="A68" t="str">
        <f>"0331"</f>
        <v>0331</v>
      </c>
      <c r="B68" t="str">
        <f>"03"</f>
        <v>03</v>
      </c>
      <c r="C68" t="s">
        <v>1582</v>
      </c>
      <c r="D68" t="s">
        <v>455</v>
      </c>
      <c r="E68" t="s">
        <v>456</v>
      </c>
      <c r="F68" t="s">
        <v>457</v>
      </c>
      <c r="G68" t="s">
        <v>458</v>
      </c>
      <c r="I68">
        <v>74488</v>
      </c>
      <c r="J68" t="s">
        <v>459</v>
      </c>
    </row>
    <row r="69" spans="1:10" x14ac:dyDescent="0.35">
      <c r="A69" t="str">
        <f>"2083"</f>
        <v>2083</v>
      </c>
      <c r="B69" t="str">
        <f>"20"</f>
        <v>20</v>
      </c>
      <c r="C69" t="s">
        <v>1583</v>
      </c>
      <c r="D69" t="s">
        <v>460</v>
      </c>
      <c r="E69" t="s">
        <v>461</v>
      </c>
      <c r="F69" t="s">
        <v>462</v>
      </c>
      <c r="G69" t="s">
        <v>463</v>
      </c>
      <c r="H69" t="s">
        <v>77</v>
      </c>
      <c r="I69">
        <v>77628</v>
      </c>
      <c r="J69" t="s">
        <v>464</v>
      </c>
    </row>
    <row r="70" spans="1:10" x14ac:dyDescent="0.35">
      <c r="A70" t="str">
        <f>"1283"</f>
        <v>1283</v>
      </c>
      <c r="B70" t="str">
        <f>"12"</f>
        <v>12</v>
      </c>
      <c r="C70" t="s">
        <v>1584</v>
      </c>
      <c r="D70" t="s">
        <v>465</v>
      </c>
      <c r="E70" t="s">
        <v>466</v>
      </c>
      <c r="F70" t="s">
        <v>467</v>
      </c>
      <c r="G70" t="s">
        <v>468</v>
      </c>
      <c r="I70">
        <v>25189</v>
      </c>
      <c r="J70" t="s">
        <v>469</v>
      </c>
    </row>
    <row r="71" spans="1:10" x14ac:dyDescent="0.35">
      <c r="A71" t="str">
        <f>"1466"</f>
        <v>1466</v>
      </c>
      <c r="B71" t="str">
        <f>"14"</f>
        <v>14</v>
      </c>
      <c r="C71" t="s">
        <v>1585</v>
      </c>
      <c r="D71" t="s">
        <v>470</v>
      </c>
      <c r="E71" t="s">
        <v>471</v>
      </c>
      <c r="F71" t="s">
        <v>472</v>
      </c>
      <c r="G71" t="s">
        <v>473</v>
      </c>
      <c r="H71" t="s">
        <v>77</v>
      </c>
      <c r="I71">
        <v>52423</v>
      </c>
      <c r="J71" t="s">
        <v>474</v>
      </c>
    </row>
    <row r="72" spans="1:10" x14ac:dyDescent="0.35">
      <c r="A72" t="str">
        <f>"1497"</f>
        <v>1497</v>
      </c>
      <c r="B72" t="str">
        <f>"14"</f>
        <v>14</v>
      </c>
      <c r="C72" t="s">
        <v>1586</v>
      </c>
      <c r="D72" t="s">
        <v>475</v>
      </c>
      <c r="E72" t="s">
        <v>476</v>
      </c>
      <c r="F72" t="s">
        <v>477</v>
      </c>
      <c r="G72" t="s">
        <v>478</v>
      </c>
      <c r="I72">
        <v>54481</v>
      </c>
      <c r="J72" t="s">
        <v>479</v>
      </c>
    </row>
    <row r="73" spans="1:10" x14ac:dyDescent="0.35">
      <c r="A73" t="str">
        <f>"2104"</f>
        <v>2104</v>
      </c>
      <c r="B73" t="str">
        <f>"21"</f>
        <v>21</v>
      </c>
      <c r="C73" t="s">
        <v>1587</v>
      </c>
      <c r="D73" t="s">
        <v>480</v>
      </c>
      <c r="E73" t="s">
        <v>481</v>
      </c>
      <c r="F73" t="s">
        <v>482</v>
      </c>
      <c r="G73" t="s">
        <v>483</v>
      </c>
      <c r="I73">
        <v>81381</v>
      </c>
      <c r="J73" t="s">
        <v>484</v>
      </c>
    </row>
    <row r="74" spans="1:10" x14ac:dyDescent="0.35">
      <c r="A74" t="str">
        <f>"0126"</f>
        <v>0126</v>
      </c>
      <c r="B74" t="str">
        <f>"01"</f>
        <v>01</v>
      </c>
      <c r="C74" t="s">
        <v>1588</v>
      </c>
      <c r="D74" t="s">
        <v>505</v>
      </c>
      <c r="E74" t="s">
        <v>506</v>
      </c>
      <c r="F74" t="s">
        <v>507</v>
      </c>
      <c r="G74" t="s">
        <v>508</v>
      </c>
      <c r="I74">
        <v>14185</v>
      </c>
      <c r="J74" t="s">
        <v>509</v>
      </c>
    </row>
    <row r="75" spans="1:10" x14ac:dyDescent="0.35">
      <c r="A75" t="str">
        <f>"2184"</f>
        <v>2184</v>
      </c>
      <c r="B75" t="str">
        <f>"21"</f>
        <v>21</v>
      </c>
      <c r="C75" t="s">
        <v>1589</v>
      </c>
      <c r="D75" t="s">
        <v>510</v>
      </c>
      <c r="E75" t="s">
        <v>511</v>
      </c>
      <c r="F75" t="s">
        <v>512</v>
      </c>
      <c r="G75" t="s">
        <v>513</v>
      </c>
      <c r="I75">
        <v>82480</v>
      </c>
      <c r="J75" t="s">
        <v>514</v>
      </c>
    </row>
    <row r="76" spans="1:10" x14ac:dyDescent="0.35">
      <c r="A76" t="str">
        <f>"0860"</f>
        <v>0860</v>
      </c>
      <c r="B76" t="str">
        <f>"08"</f>
        <v>08</v>
      </c>
      <c r="C76" t="s">
        <v>1590</v>
      </c>
      <c r="D76" t="s">
        <v>515</v>
      </c>
      <c r="E76" t="s">
        <v>516</v>
      </c>
      <c r="F76" t="s">
        <v>517</v>
      </c>
      <c r="G76" t="s">
        <v>518</v>
      </c>
      <c r="H76" t="s">
        <v>22</v>
      </c>
      <c r="I76">
        <v>57726</v>
      </c>
      <c r="J76" t="s">
        <v>519</v>
      </c>
    </row>
    <row r="77" spans="1:10" x14ac:dyDescent="0.35">
      <c r="A77" t="str">
        <f>"1315"</f>
        <v>1315</v>
      </c>
      <c r="B77" t="str">
        <f>"13"</f>
        <v>13</v>
      </c>
      <c r="C77" t="s">
        <v>1591</v>
      </c>
      <c r="D77" t="s">
        <v>520</v>
      </c>
      <c r="E77" t="s">
        <v>521</v>
      </c>
      <c r="F77" t="s">
        <v>522</v>
      </c>
      <c r="G77" t="s">
        <v>523</v>
      </c>
      <c r="I77">
        <v>31480</v>
      </c>
      <c r="J77" t="s">
        <v>524</v>
      </c>
    </row>
    <row r="78" spans="1:10" x14ac:dyDescent="0.35">
      <c r="A78" t="str">
        <f>"0305"</f>
        <v>0305</v>
      </c>
      <c r="B78" t="str">
        <f>"03"</f>
        <v>03</v>
      </c>
      <c r="C78" t="s">
        <v>1592</v>
      </c>
      <c r="D78" t="s">
        <v>386</v>
      </c>
      <c r="E78" t="s">
        <v>387</v>
      </c>
      <c r="F78" t="s">
        <v>388</v>
      </c>
      <c r="G78" t="s">
        <v>389</v>
      </c>
      <c r="I78">
        <v>74680</v>
      </c>
      <c r="J78" t="s">
        <v>390</v>
      </c>
    </row>
    <row r="79" spans="1:10" x14ac:dyDescent="0.35">
      <c r="A79" t="str">
        <f>"1863"</f>
        <v>1863</v>
      </c>
      <c r="B79" t="str">
        <f>"18"</f>
        <v>18</v>
      </c>
      <c r="C79" t="s">
        <v>1593</v>
      </c>
      <c r="D79" t="s">
        <v>396</v>
      </c>
      <c r="E79" t="s">
        <v>397</v>
      </c>
      <c r="F79" t="s">
        <v>398</v>
      </c>
      <c r="G79" t="s">
        <v>399</v>
      </c>
      <c r="I79">
        <v>71283</v>
      </c>
      <c r="J79" t="s">
        <v>400</v>
      </c>
    </row>
    <row r="80" spans="1:10" x14ac:dyDescent="0.35">
      <c r="A80" t="str">
        <f>"2361"</f>
        <v>2361</v>
      </c>
      <c r="B80" t="str">
        <f>"23"</f>
        <v>23</v>
      </c>
      <c r="C80" t="s">
        <v>1594</v>
      </c>
      <c r="D80" t="s">
        <v>433</v>
      </c>
      <c r="E80" t="s">
        <v>434</v>
      </c>
      <c r="F80" t="s">
        <v>435</v>
      </c>
      <c r="G80" t="s">
        <v>436</v>
      </c>
      <c r="H80" t="s">
        <v>437</v>
      </c>
      <c r="I80">
        <v>84280</v>
      </c>
      <c r="J80" t="s">
        <v>438</v>
      </c>
    </row>
    <row r="81" spans="1:10" x14ac:dyDescent="0.35">
      <c r="A81" t="str">
        <f>"2280"</f>
        <v>2280</v>
      </c>
      <c r="B81" t="str">
        <f>"22"</f>
        <v>22</v>
      </c>
      <c r="C81" t="s">
        <v>1595</v>
      </c>
      <c r="D81" t="s">
        <v>439</v>
      </c>
      <c r="E81" t="s">
        <v>440</v>
      </c>
      <c r="F81" t="s">
        <v>441</v>
      </c>
      <c r="G81" t="s">
        <v>442</v>
      </c>
      <c r="I81">
        <v>87180</v>
      </c>
      <c r="J81" t="s">
        <v>443</v>
      </c>
    </row>
    <row r="82" spans="1:10" x14ac:dyDescent="0.35">
      <c r="A82" t="str">
        <f>"1401"</f>
        <v>1401</v>
      </c>
      <c r="B82" t="str">
        <f>"14"</f>
        <v>14</v>
      </c>
      <c r="C82" t="s">
        <v>1596</v>
      </c>
      <c r="D82" t="s">
        <v>444</v>
      </c>
      <c r="E82" t="s">
        <v>445</v>
      </c>
      <c r="F82" t="s">
        <v>446</v>
      </c>
      <c r="G82" t="s">
        <v>447</v>
      </c>
      <c r="I82">
        <v>43580</v>
      </c>
      <c r="J82" t="s">
        <v>448</v>
      </c>
    </row>
    <row r="83" spans="1:10" x14ac:dyDescent="0.35">
      <c r="A83" t="str">
        <f>"1293"</f>
        <v>1293</v>
      </c>
      <c r="B83" t="str">
        <f>"12"</f>
        <v>12</v>
      </c>
      <c r="C83" t="s">
        <v>1597</v>
      </c>
      <c r="D83" t="s">
        <v>449</v>
      </c>
      <c r="E83" t="s">
        <v>450</v>
      </c>
      <c r="F83" t="s">
        <v>451</v>
      </c>
      <c r="G83" t="s">
        <v>452</v>
      </c>
      <c r="H83" t="s">
        <v>453</v>
      </c>
      <c r="I83">
        <v>28180</v>
      </c>
      <c r="J83" t="s">
        <v>454</v>
      </c>
    </row>
    <row r="84" spans="1:10" x14ac:dyDescent="0.35">
      <c r="A84" t="str">
        <f>"1284"</f>
        <v>1284</v>
      </c>
      <c r="B84" t="str">
        <f>"12"</f>
        <v>12</v>
      </c>
      <c r="C84" t="s">
        <v>1598</v>
      </c>
      <c r="D84" t="s">
        <v>485</v>
      </c>
      <c r="E84" t="s">
        <v>486</v>
      </c>
      <c r="F84" t="s">
        <v>487</v>
      </c>
      <c r="G84" t="s">
        <v>488</v>
      </c>
      <c r="H84" t="s">
        <v>453</v>
      </c>
      <c r="I84">
        <v>26382</v>
      </c>
      <c r="J84" t="s">
        <v>489</v>
      </c>
    </row>
    <row r="85" spans="1:10" x14ac:dyDescent="0.35">
      <c r="A85" t="str">
        <f>"0821"</f>
        <v>0821</v>
      </c>
      <c r="B85" t="str">
        <f>"08"</f>
        <v>08</v>
      </c>
      <c r="C85" t="s">
        <v>1599</v>
      </c>
      <c r="D85" t="s">
        <v>490</v>
      </c>
      <c r="E85" t="s">
        <v>491</v>
      </c>
      <c r="F85" t="s">
        <v>492</v>
      </c>
      <c r="G85" t="s">
        <v>493</v>
      </c>
      <c r="I85">
        <v>57980</v>
      </c>
      <c r="J85" t="s">
        <v>494</v>
      </c>
    </row>
    <row r="86" spans="1:10" x14ac:dyDescent="0.35">
      <c r="A86" t="str">
        <f>"1266"</f>
        <v>1266</v>
      </c>
      <c r="B86" t="str">
        <f>"12"</f>
        <v>12</v>
      </c>
      <c r="C86" t="s">
        <v>1600</v>
      </c>
      <c r="D86" t="s">
        <v>500</v>
      </c>
      <c r="E86" t="s">
        <v>501</v>
      </c>
      <c r="F86" t="s">
        <v>502</v>
      </c>
      <c r="G86" t="s">
        <v>503</v>
      </c>
      <c r="I86">
        <v>24280</v>
      </c>
      <c r="J86" t="s">
        <v>504</v>
      </c>
    </row>
    <row r="87" spans="1:10" x14ac:dyDescent="0.35">
      <c r="A87" t="str">
        <f>"1267"</f>
        <v>1267</v>
      </c>
      <c r="B87" t="str">
        <f>"12"</f>
        <v>12</v>
      </c>
      <c r="C87" t="s">
        <v>1601</v>
      </c>
      <c r="D87" t="s">
        <v>495</v>
      </c>
      <c r="E87" t="s">
        <v>496</v>
      </c>
      <c r="F87" t="s">
        <v>497</v>
      </c>
      <c r="G87" t="s">
        <v>498</v>
      </c>
      <c r="H87" t="s">
        <v>55</v>
      </c>
      <c r="I87">
        <v>24321</v>
      </c>
      <c r="J87" t="s">
        <v>499</v>
      </c>
    </row>
    <row r="88" spans="1:10" x14ac:dyDescent="0.35">
      <c r="A88" t="str">
        <f>"2510"</f>
        <v>2510</v>
      </c>
      <c r="B88" t="str">
        <f>"25"</f>
        <v>25</v>
      </c>
      <c r="C88" t="s">
        <v>1602</v>
      </c>
      <c r="D88" t="s">
        <v>530</v>
      </c>
      <c r="E88" t="s">
        <v>531</v>
      </c>
      <c r="F88" t="s">
        <v>532</v>
      </c>
      <c r="G88" t="s">
        <v>533</v>
      </c>
      <c r="I88">
        <v>96285</v>
      </c>
      <c r="J88" t="s">
        <v>534</v>
      </c>
    </row>
    <row r="89" spans="1:10" x14ac:dyDescent="0.35">
      <c r="A89" t="str">
        <f>"0123"</f>
        <v>0123</v>
      </c>
      <c r="B89" t="str">
        <f>"01"</f>
        <v>01</v>
      </c>
      <c r="C89" t="s">
        <v>1603</v>
      </c>
      <c r="D89" t="s">
        <v>525</v>
      </c>
      <c r="E89" t="s">
        <v>526</v>
      </c>
      <c r="F89" t="s">
        <v>527</v>
      </c>
      <c r="G89" t="s">
        <v>528</v>
      </c>
      <c r="I89">
        <v>17780</v>
      </c>
      <c r="J89" t="s">
        <v>529</v>
      </c>
    </row>
    <row r="90" spans="1:10" x14ac:dyDescent="0.35">
      <c r="A90" t="str">
        <f>"0680"</f>
        <v>0680</v>
      </c>
      <c r="B90" t="str">
        <f>"06"</f>
        <v>06</v>
      </c>
      <c r="C90" t="s">
        <v>1604</v>
      </c>
      <c r="D90" t="s">
        <v>535</v>
      </c>
      <c r="E90" t="s">
        <v>536</v>
      </c>
      <c r="F90" t="s">
        <v>537</v>
      </c>
      <c r="G90" t="s">
        <v>538</v>
      </c>
      <c r="I90">
        <v>55189</v>
      </c>
      <c r="J90" t="s">
        <v>539</v>
      </c>
    </row>
    <row r="91" spans="1:10" x14ac:dyDescent="0.35">
      <c r="A91" t="str">
        <f>"2514"</f>
        <v>2514</v>
      </c>
      <c r="B91" t="str">
        <f>"25"</f>
        <v>25</v>
      </c>
      <c r="C91" t="s">
        <v>1605</v>
      </c>
      <c r="D91" t="s">
        <v>540</v>
      </c>
      <c r="E91" t="s">
        <v>541</v>
      </c>
      <c r="F91" t="s">
        <v>542</v>
      </c>
      <c r="G91" t="s">
        <v>543</v>
      </c>
      <c r="I91">
        <v>95281</v>
      </c>
      <c r="J91" t="s">
        <v>544</v>
      </c>
    </row>
    <row r="92" spans="1:10" x14ac:dyDescent="0.35">
      <c r="A92" t="str">
        <f>"0880"</f>
        <v>0880</v>
      </c>
      <c r="B92" t="str">
        <f>"08"</f>
        <v>08</v>
      </c>
      <c r="C92" t="s">
        <v>1606</v>
      </c>
      <c r="D92" t="s">
        <v>545</v>
      </c>
      <c r="E92" t="s">
        <v>546</v>
      </c>
      <c r="F92" t="s">
        <v>547</v>
      </c>
      <c r="G92" t="s">
        <v>548</v>
      </c>
      <c r="H92" t="s">
        <v>549</v>
      </c>
      <c r="I92">
        <v>39126</v>
      </c>
      <c r="J92" t="s">
        <v>550</v>
      </c>
    </row>
    <row r="93" spans="1:10" x14ac:dyDescent="0.35">
      <c r="A93" t="str">
        <f>"1446"</f>
        <v>1446</v>
      </c>
      <c r="B93" t="str">
        <f>"14"</f>
        <v>14</v>
      </c>
      <c r="C93" t="s">
        <v>1607</v>
      </c>
      <c r="D93" t="s">
        <v>551</v>
      </c>
      <c r="E93" t="s">
        <v>552</v>
      </c>
      <c r="F93" t="s">
        <v>553</v>
      </c>
      <c r="G93" t="s">
        <v>554</v>
      </c>
      <c r="I93">
        <v>54682</v>
      </c>
      <c r="J93" t="s">
        <v>555</v>
      </c>
    </row>
    <row r="94" spans="1:10" x14ac:dyDescent="0.35">
      <c r="A94" t="str">
        <f>"1082"</f>
        <v>1082</v>
      </c>
      <c r="B94" t="str">
        <f>"10"</f>
        <v>10</v>
      </c>
      <c r="C94" t="s">
        <v>1608</v>
      </c>
      <c r="D94" t="s">
        <v>556</v>
      </c>
      <c r="E94" t="s">
        <v>557</v>
      </c>
      <c r="F94" t="s">
        <v>558</v>
      </c>
      <c r="G94" t="s">
        <v>559</v>
      </c>
      <c r="I94">
        <v>37481</v>
      </c>
      <c r="J94" t="s">
        <v>560</v>
      </c>
    </row>
    <row r="95" spans="1:10" x14ac:dyDescent="0.35">
      <c r="A95" t="str">
        <f>"1883"</f>
        <v>1883</v>
      </c>
      <c r="B95" t="str">
        <f>"18"</f>
        <v>18</v>
      </c>
      <c r="C95" t="s">
        <v>1609</v>
      </c>
      <c r="D95" t="s">
        <v>561</v>
      </c>
      <c r="E95" t="s">
        <v>562</v>
      </c>
      <c r="F95" t="s">
        <v>563</v>
      </c>
      <c r="G95" t="s">
        <v>564</v>
      </c>
      <c r="I95">
        <v>69183</v>
      </c>
      <c r="J95" t="s">
        <v>565</v>
      </c>
    </row>
    <row r="96" spans="1:10" x14ac:dyDescent="0.35">
      <c r="A96" t="str">
        <f>"1080"</f>
        <v>1080</v>
      </c>
      <c r="B96" t="str">
        <f>"10"</f>
        <v>10</v>
      </c>
      <c r="C96" t="s">
        <v>1610</v>
      </c>
      <c r="D96" t="s">
        <v>566</v>
      </c>
      <c r="E96" t="s">
        <v>567</v>
      </c>
      <c r="F96" t="s">
        <v>568</v>
      </c>
      <c r="G96" t="s">
        <v>569</v>
      </c>
      <c r="I96">
        <v>37183</v>
      </c>
      <c r="J96" t="s">
        <v>570</v>
      </c>
    </row>
    <row r="97" spans="1:10" x14ac:dyDescent="0.35">
      <c r="A97" t="str">
        <f>"1780"</f>
        <v>1780</v>
      </c>
      <c r="B97" t="str">
        <f>"17"</f>
        <v>17</v>
      </c>
      <c r="C97" t="s">
        <v>1611</v>
      </c>
      <c r="D97" t="s">
        <v>571</v>
      </c>
      <c r="E97" t="s">
        <v>572</v>
      </c>
      <c r="F97" t="s">
        <v>573</v>
      </c>
      <c r="G97" t="s">
        <v>574</v>
      </c>
      <c r="I97">
        <v>65184</v>
      </c>
      <c r="J97" t="s">
        <v>575</v>
      </c>
    </row>
    <row r="98" spans="1:10" x14ac:dyDescent="0.35">
      <c r="A98" t="str">
        <f>"0483"</f>
        <v>0483</v>
      </c>
      <c r="B98" t="str">
        <f>"04"</f>
        <v>04</v>
      </c>
      <c r="C98" t="s">
        <v>1612</v>
      </c>
      <c r="D98" t="s">
        <v>576</v>
      </c>
      <c r="E98" t="s">
        <v>577</v>
      </c>
      <c r="F98" t="s">
        <v>578</v>
      </c>
      <c r="G98" t="s">
        <v>579</v>
      </c>
      <c r="I98">
        <v>64180</v>
      </c>
      <c r="J98" t="s">
        <v>580</v>
      </c>
    </row>
    <row r="99" spans="1:10" x14ac:dyDescent="0.35">
      <c r="A99" t="str">
        <f>"1715"</f>
        <v>1715</v>
      </c>
      <c r="B99" t="str">
        <f>"17"</f>
        <v>17</v>
      </c>
      <c r="C99" t="s">
        <v>1613</v>
      </c>
      <c r="D99" t="s">
        <v>585</v>
      </c>
      <c r="E99" t="s">
        <v>586</v>
      </c>
      <c r="F99" t="s">
        <v>587</v>
      </c>
      <c r="G99" t="s">
        <v>588</v>
      </c>
      <c r="H99" t="s">
        <v>589</v>
      </c>
      <c r="I99">
        <v>66523</v>
      </c>
      <c r="J99" t="s">
        <v>590</v>
      </c>
    </row>
    <row r="100" spans="1:10" x14ac:dyDescent="0.35">
      <c r="A100" t="str">
        <f>"0513"</f>
        <v>0513</v>
      </c>
      <c r="B100" t="str">
        <f>"05"</f>
        <v>05</v>
      </c>
      <c r="C100" t="s">
        <v>1614</v>
      </c>
      <c r="D100" t="s">
        <v>591</v>
      </c>
      <c r="E100" t="s">
        <v>592</v>
      </c>
      <c r="F100" t="s">
        <v>593</v>
      </c>
      <c r="G100" t="s">
        <v>594</v>
      </c>
      <c r="H100" t="s">
        <v>595</v>
      </c>
      <c r="I100">
        <v>59040</v>
      </c>
      <c r="J100" t="s">
        <v>596</v>
      </c>
    </row>
    <row r="101" spans="1:10" x14ac:dyDescent="0.35">
      <c r="A101" t="str">
        <f>"2584"</f>
        <v>2584</v>
      </c>
      <c r="B101" t="str">
        <f>"25"</f>
        <v>25</v>
      </c>
      <c r="C101" t="s">
        <v>1615</v>
      </c>
      <c r="D101" t="s">
        <v>597</v>
      </c>
      <c r="E101" t="s">
        <v>598</v>
      </c>
      <c r="F101" t="s">
        <v>599</v>
      </c>
      <c r="G101" t="s">
        <v>600</v>
      </c>
      <c r="I101">
        <v>98185</v>
      </c>
      <c r="J101" t="s">
        <v>601</v>
      </c>
    </row>
    <row r="102" spans="1:10" x14ac:dyDescent="0.35">
      <c r="A102" t="str">
        <f>"1276"</f>
        <v>1276</v>
      </c>
      <c r="B102" t="str">
        <f>"12"</f>
        <v>12</v>
      </c>
      <c r="C102" t="s">
        <v>1616</v>
      </c>
      <c r="D102" t="s">
        <v>602</v>
      </c>
      <c r="E102" t="s">
        <v>603</v>
      </c>
      <c r="F102" t="s">
        <v>604</v>
      </c>
      <c r="G102" t="s">
        <v>605</v>
      </c>
      <c r="I102">
        <v>26480</v>
      </c>
      <c r="J102" t="s">
        <v>606</v>
      </c>
    </row>
    <row r="103" spans="1:10" x14ac:dyDescent="0.35">
      <c r="A103" t="str">
        <f>"0330"</f>
        <v>0330</v>
      </c>
      <c r="B103" t="str">
        <f>"03"</f>
        <v>03</v>
      </c>
      <c r="C103" t="s">
        <v>1617</v>
      </c>
      <c r="D103" t="s">
        <v>607</v>
      </c>
      <c r="E103" t="s">
        <v>608</v>
      </c>
      <c r="F103" t="s">
        <v>609</v>
      </c>
      <c r="G103" t="s">
        <v>610</v>
      </c>
      <c r="I103">
        <v>74175</v>
      </c>
      <c r="J103" t="s">
        <v>611</v>
      </c>
    </row>
    <row r="104" spans="1:10" x14ac:dyDescent="0.35">
      <c r="A104" t="str">
        <f>"2282"</f>
        <v>2282</v>
      </c>
      <c r="B104" t="str">
        <f>"22"</f>
        <v>22</v>
      </c>
      <c r="C104" t="s">
        <v>1618</v>
      </c>
      <c r="D104" t="s">
        <v>617</v>
      </c>
      <c r="E104" t="s">
        <v>618</v>
      </c>
      <c r="F104" t="s">
        <v>619</v>
      </c>
      <c r="G104" t="s">
        <v>620</v>
      </c>
      <c r="I104">
        <v>87280</v>
      </c>
      <c r="J104" t="s">
        <v>621</v>
      </c>
    </row>
    <row r="105" spans="1:10" x14ac:dyDescent="0.35">
      <c r="A105" t="str">
        <f>"1290"</f>
        <v>1290</v>
      </c>
      <c r="B105" t="str">
        <f>"12"</f>
        <v>12</v>
      </c>
      <c r="C105" t="s">
        <v>1619</v>
      </c>
      <c r="D105" t="s">
        <v>622</v>
      </c>
      <c r="E105" t="s">
        <v>623</v>
      </c>
      <c r="F105" t="s">
        <v>624</v>
      </c>
      <c r="G105" t="s">
        <v>625</v>
      </c>
      <c r="I105">
        <v>29180</v>
      </c>
      <c r="J105" t="s">
        <v>626</v>
      </c>
    </row>
    <row r="106" spans="1:10" x14ac:dyDescent="0.35">
      <c r="A106" t="str">
        <f>"1781"</f>
        <v>1781</v>
      </c>
      <c r="B106" t="str">
        <f>"17"</f>
        <v>17</v>
      </c>
      <c r="C106" t="s">
        <v>1620</v>
      </c>
      <c r="D106" t="s">
        <v>627</v>
      </c>
      <c r="E106" t="s">
        <v>628</v>
      </c>
      <c r="F106" t="s">
        <v>629</v>
      </c>
      <c r="G106" t="s">
        <v>630</v>
      </c>
      <c r="I106">
        <v>68184</v>
      </c>
      <c r="J106" t="s">
        <v>631</v>
      </c>
    </row>
    <row r="107" spans="1:10" x14ac:dyDescent="0.35">
      <c r="A107" t="str">
        <f>"2309"</f>
        <v>2309</v>
      </c>
      <c r="B107" t="str">
        <f>"23"</f>
        <v>23</v>
      </c>
      <c r="C107" t="s">
        <v>1621</v>
      </c>
      <c r="D107" t="s">
        <v>632</v>
      </c>
      <c r="E107" t="s">
        <v>633</v>
      </c>
      <c r="F107" t="s">
        <v>634</v>
      </c>
      <c r="G107" t="s">
        <v>635</v>
      </c>
      <c r="I107">
        <v>83580</v>
      </c>
      <c r="J107" t="s">
        <v>636</v>
      </c>
    </row>
    <row r="108" spans="1:10" x14ac:dyDescent="0.35">
      <c r="A108" t="str">
        <f>"1881"</f>
        <v>1881</v>
      </c>
      <c r="B108" t="str">
        <f>"18"</f>
        <v>18</v>
      </c>
      <c r="C108" t="s">
        <v>1622</v>
      </c>
      <c r="D108" t="s">
        <v>637</v>
      </c>
      <c r="E108" t="s">
        <v>638</v>
      </c>
      <c r="F108" t="s">
        <v>639</v>
      </c>
      <c r="G108" t="s">
        <v>640</v>
      </c>
      <c r="I108">
        <v>69280</v>
      </c>
      <c r="J108" t="s">
        <v>641</v>
      </c>
    </row>
    <row r="109" spans="1:10" x14ac:dyDescent="0.35">
      <c r="A109" t="str">
        <f>"1384"</f>
        <v>1384</v>
      </c>
      <c r="B109" t="str">
        <f>"13"</f>
        <v>13</v>
      </c>
      <c r="C109" t="s">
        <v>1623</v>
      </c>
      <c r="D109" t="s">
        <v>647</v>
      </c>
      <c r="E109" t="s">
        <v>648</v>
      </c>
      <c r="F109" t="s">
        <v>649</v>
      </c>
      <c r="G109" t="s">
        <v>650</v>
      </c>
      <c r="H109" t="s">
        <v>453</v>
      </c>
      <c r="I109">
        <v>43481</v>
      </c>
      <c r="J109" t="s">
        <v>651</v>
      </c>
    </row>
    <row r="110" spans="1:10" x14ac:dyDescent="0.35">
      <c r="A110" t="str">
        <f>"1960"</f>
        <v>1960</v>
      </c>
      <c r="B110" t="str">
        <f>"19"</f>
        <v>19</v>
      </c>
      <c r="C110" t="s">
        <v>1624</v>
      </c>
      <c r="D110" t="s">
        <v>652</v>
      </c>
      <c r="E110" t="s">
        <v>653</v>
      </c>
      <c r="F110" t="s">
        <v>654</v>
      </c>
      <c r="G110" t="s">
        <v>655</v>
      </c>
      <c r="I110">
        <v>73685</v>
      </c>
      <c r="J110" t="s">
        <v>656</v>
      </c>
    </row>
    <row r="111" spans="1:10" x14ac:dyDescent="0.35">
      <c r="A111" t="str">
        <f>"1482"</f>
        <v>1482</v>
      </c>
      <c r="B111" t="str">
        <f>"14"</f>
        <v>14</v>
      </c>
      <c r="C111" t="s">
        <v>1625</v>
      </c>
      <c r="D111" t="s">
        <v>642</v>
      </c>
      <c r="E111" t="s">
        <v>643</v>
      </c>
      <c r="F111" t="s">
        <v>644</v>
      </c>
      <c r="G111" t="s">
        <v>645</v>
      </c>
      <c r="I111">
        <v>44281</v>
      </c>
      <c r="J111" t="s">
        <v>646</v>
      </c>
    </row>
    <row r="112" spans="1:10" x14ac:dyDescent="0.35">
      <c r="A112" t="str">
        <f>"1261"</f>
        <v>1261</v>
      </c>
      <c r="B112" t="str">
        <f>"12"</f>
        <v>12</v>
      </c>
      <c r="C112" t="s">
        <v>1626</v>
      </c>
      <c r="D112" t="s">
        <v>581</v>
      </c>
      <c r="E112" t="s">
        <v>1511</v>
      </c>
      <c r="F112" t="s">
        <v>582</v>
      </c>
      <c r="G112" t="s">
        <v>583</v>
      </c>
      <c r="I112">
        <v>24480</v>
      </c>
      <c r="J112" t="s">
        <v>584</v>
      </c>
    </row>
    <row r="113" spans="1:10" x14ac:dyDescent="0.35">
      <c r="A113" t="str">
        <f>"1983"</f>
        <v>1983</v>
      </c>
      <c r="B113" t="str">
        <f>"19"</f>
        <v>19</v>
      </c>
      <c r="C113" t="s">
        <v>1627</v>
      </c>
      <c r="D113" t="s">
        <v>612</v>
      </c>
      <c r="E113" t="s">
        <v>613</v>
      </c>
      <c r="F113" t="s">
        <v>614</v>
      </c>
      <c r="G113" t="s">
        <v>615</v>
      </c>
      <c r="I113">
        <v>73185</v>
      </c>
      <c r="J113" t="s">
        <v>616</v>
      </c>
    </row>
    <row r="114" spans="1:10" x14ac:dyDescent="0.35">
      <c r="A114" t="str">
        <f>"1381"</f>
        <v>1381</v>
      </c>
      <c r="B114" t="str">
        <f>"13"</f>
        <v>13</v>
      </c>
      <c r="C114" t="s">
        <v>1628</v>
      </c>
      <c r="D114" t="s">
        <v>657</v>
      </c>
      <c r="E114" t="s">
        <v>658</v>
      </c>
      <c r="F114" t="s">
        <v>659</v>
      </c>
      <c r="G114" t="s">
        <v>660</v>
      </c>
      <c r="I114">
        <v>31280</v>
      </c>
      <c r="J114" t="s">
        <v>661</v>
      </c>
    </row>
    <row r="115" spans="1:10" x14ac:dyDescent="0.35">
      <c r="A115" t="str">
        <f>"1282"</f>
        <v>1282</v>
      </c>
      <c r="B115" t="str">
        <f>"12"</f>
        <v>12</v>
      </c>
      <c r="C115" t="s">
        <v>1629</v>
      </c>
      <c r="D115" t="s">
        <v>662</v>
      </c>
      <c r="E115" t="s">
        <v>1512</v>
      </c>
      <c r="F115" t="s">
        <v>663</v>
      </c>
      <c r="G115" t="s">
        <v>664</v>
      </c>
      <c r="H115" t="s">
        <v>453</v>
      </c>
      <c r="I115">
        <v>26180</v>
      </c>
      <c r="J115" t="s">
        <v>665</v>
      </c>
    </row>
    <row r="116" spans="1:10" x14ac:dyDescent="0.35">
      <c r="A116" t="str">
        <f>"1860"</f>
        <v>1860</v>
      </c>
      <c r="B116" t="str">
        <f>"18"</f>
        <v>18</v>
      </c>
      <c r="C116" t="s">
        <v>1630</v>
      </c>
      <c r="D116" t="s">
        <v>666</v>
      </c>
      <c r="E116" t="s">
        <v>667</v>
      </c>
      <c r="F116" t="s">
        <v>668</v>
      </c>
      <c r="G116" t="s">
        <v>669</v>
      </c>
      <c r="I116">
        <v>69580</v>
      </c>
      <c r="J116" t="s">
        <v>670</v>
      </c>
    </row>
    <row r="117" spans="1:10" x14ac:dyDescent="0.35">
      <c r="A117" t="str">
        <f>"1814"</f>
        <v>1814</v>
      </c>
      <c r="B117" t="str">
        <f>"18"</f>
        <v>18</v>
      </c>
      <c r="C117" t="s">
        <v>1631</v>
      </c>
      <c r="D117" t="s">
        <v>671</v>
      </c>
      <c r="E117" t="s">
        <v>1508</v>
      </c>
      <c r="F117" t="s">
        <v>672</v>
      </c>
      <c r="G117" t="s">
        <v>673</v>
      </c>
      <c r="I117">
        <v>71681</v>
      </c>
      <c r="J117" t="s">
        <v>674</v>
      </c>
    </row>
    <row r="118" spans="1:10" x14ac:dyDescent="0.35">
      <c r="A118" t="str">
        <f>"2029"</f>
        <v>2029</v>
      </c>
      <c r="B118" t="str">
        <f>"20"</f>
        <v>20</v>
      </c>
      <c r="C118" t="s">
        <v>1632</v>
      </c>
      <c r="D118" t="s">
        <v>675</v>
      </c>
      <c r="E118" t="s">
        <v>676</v>
      </c>
      <c r="F118" t="s">
        <v>677</v>
      </c>
      <c r="G118" t="s">
        <v>678</v>
      </c>
      <c r="I118">
        <v>79380</v>
      </c>
      <c r="J118" t="s">
        <v>679</v>
      </c>
    </row>
    <row r="119" spans="1:10" x14ac:dyDescent="0.35">
      <c r="A119" t="str">
        <f>"1441"</f>
        <v>1441</v>
      </c>
      <c r="B119" t="str">
        <f>"14"</f>
        <v>14</v>
      </c>
      <c r="C119" t="s">
        <v>1633</v>
      </c>
      <c r="D119" t="s">
        <v>680</v>
      </c>
      <c r="E119" t="s">
        <v>681</v>
      </c>
      <c r="F119" t="s">
        <v>682</v>
      </c>
      <c r="G119" t="s">
        <v>683</v>
      </c>
      <c r="I119">
        <v>44380</v>
      </c>
      <c r="J119" t="s">
        <v>684</v>
      </c>
    </row>
    <row r="120" spans="1:10" x14ac:dyDescent="0.35">
      <c r="A120" t="str">
        <f>"0761"</f>
        <v>0761</v>
      </c>
      <c r="B120" t="str">
        <f>"07"</f>
        <v>07</v>
      </c>
      <c r="C120" t="s">
        <v>1634</v>
      </c>
      <c r="D120" t="s">
        <v>685</v>
      </c>
      <c r="E120" t="s">
        <v>686</v>
      </c>
      <c r="F120" t="s">
        <v>687</v>
      </c>
      <c r="G120" t="s">
        <v>688</v>
      </c>
      <c r="H120" t="s">
        <v>689</v>
      </c>
      <c r="I120">
        <v>36050</v>
      </c>
      <c r="J120" t="s">
        <v>690</v>
      </c>
    </row>
    <row r="121" spans="1:10" x14ac:dyDescent="0.35">
      <c r="A121" t="str">
        <f>"0186"</f>
        <v>0186</v>
      </c>
      <c r="B121" t="str">
        <f>"01"</f>
        <v>01</v>
      </c>
      <c r="C121" t="s">
        <v>1635</v>
      </c>
      <c r="D121" t="s">
        <v>691</v>
      </c>
      <c r="E121" t="s">
        <v>692</v>
      </c>
      <c r="F121" t="s">
        <v>693</v>
      </c>
      <c r="G121" t="s">
        <v>694</v>
      </c>
      <c r="I121">
        <v>18182</v>
      </c>
      <c r="J121" t="s">
        <v>695</v>
      </c>
    </row>
    <row r="122" spans="1:10" x14ac:dyDescent="0.35">
      <c r="A122" t="str">
        <f>"1494"</f>
        <v>1494</v>
      </c>
      <c r="B122" t="str">
        <f>"14"</f>
        <v>14</v>
      </c>
      <c r="C122" t="s">
        <v>1636</v>
      </c>
      <c r="D122" t="s">
        <v>696</v>
      </c>
      <c r="E122" t="s">
        <v>697</v>
      </c>
      <c r="F122" t="s">
        <v>698</v>
      </c>
      <c r="G122" t="s">
        <v>699</v>
      </c>
      <c r="I122">
        <v>53188</v>
      </c>
      <c r="J122" t="s">
        <v>700</v>
      </c>
    </row>
    <row r="123" spans="1:10" x14ac:dyDescent="0.35">
      <c r="A123" t="str">
        <f>"1462"</f>
        <v>1462</v>
      </c>
      <c r="B123" t="str">
        <f>"14"</f>
        <v>14</v>
      </c>
      <c r="C123" t="s">
        <v>1637</v>
      </c>
      <c r="D123" t="s">
        <v>701</v>
      </c>
      <c r="E123" t="s">
        <v>702</v>
      </c>
      <c r="F123" t="s">
        <v>703</v>
      </c>
      <c r="G123" t="s">
        <v>704</v>
      </c>
      <c r="I123">
        <v>46380</v>
      </c>
      <c r="J123" t="s">
        <v>705</v>
      </c>
    </row>
    <row r="124" spans="1:10" x14ac:dyDescent="0.35">
      <c r="A124" t="str">
        <f>"1885"</f>
        <v>1885</v>
      </c>
      <c r="B124" t="str">
        <f>"18"</f>
        <v>18</v>
      </c>
      <c r="C124" t="s">
        <v>1638</v>
      </c>
      <c r="D124" t="s">
        <v>706</v>
      </c>
      <c r="E124" t="s">
        <v>707</v>
      </c>
      <c r="F124" t="s">
        <v>708</v>
      </c>
      <c r="G124" t="s">
        <v>709</v>
      </c>
      <c r="I124">
        <v>71180</v>
      </c>
      <c r="J124" t="s">
        <v>710</v>
      </c>
    </row>
    <row r="125" spans="1:10" x14ac:dyDescent="0.35">
      <c r="A125" t="str">
        <f>"0580"</f>
        <v>0580</v>
      </c>
      <c r="B125" t="str">
        <f>"05"</f>
        <v>05</v>
      </c>
      <c r="C125" t="s">
        <v>1639</v>
      </c>
      <c r="D125" t="s">
        <v>711</v>
      </c>
      <c r="E125" t="s">
        <v>712</v>
      </c>
      <c r="F125" t="s">
        <v>713</v>
      </c>
      <c r="G125" t="s">
        <v>714</v>
      </c>
      <c r="I125">
        <v>58181</v>
      </c>
      <c r="J125" t="s">
        <v>715</v>
      </c>
    </row>
    <row r="126" spans="1:10" x14ac:dyDescent="0.35">
      <c r="A126" t="str">
        <f>"0781"</f>
        <v>0781</v>
      </c>
      <c r="B126" t="str">
        <f>"07"</f>
        <v>07</v>
      </c>
      <c r="C126" t="s">
        <v>1640</v>
      </c>
      <c r="D126" t="s">
        <v>716</v>
      </c>
      <c r="E126" t="s">
        <v>717</v>
      </c>
      <c r="F126" t="s">
        <v>718</v>
      </c>
      <c r="G126" t="s">
        <v>719</v>
      </c>
      <c r="I126">
        <v>34183</v>
      </c>
      <c r="J126" t="s">
        <v>720</v>
      </c>
    </row>
    <row r="127" spans="1:10" x14ac:dyDescent="0.35">
      <c r="A127" t="str">
        <f>"2161"</f>
        <v>2161</v>
      </c>
      <c r="B127" t="str">
        <f>"21"</f>
        <v>21</v>
      </c>
      <c r="C127" t="s">
        <v>1641</v>
      </c>
      <c r="D127" t="s">
        <v>721</v>
      </c>
      <c r="E127" t="s">
        <v>722</v>
      </c>
      <c r="F127" t="s">
        <v>723</v>
      </c>
      <c r="G127" t="s">
        <v>724</v>
      </c>
      <c r="I127">
        <v>82780</v>
      </c>
      <c r="J127" t="s">
        <v>725</v>
      </c>
    </row>
    <row r="128" spans="1:10" x14ac:dyDescent="0.35">
      <c r="A128" t="str">
        <f>"1864"</f>
        <v>1864</v>
      </c>
      <c r="B128" t="str">
        <f>"18"</f>
        <v>18</v>
      </c>
      <c r="C128" t="s">
        <v>1642</v>
      </c>
      <c r="D128" t="s">
        <v>726</v>
      </c>
      <c r="E128" t="s">
        <v>727</v>
      </c>
      <c r="F128" t="s">
        <v>728</v>
      </c>
      <c r="G128" t="s">
        <v>729</v>
      </c>
      <c r="I128">
        <v>71480</v>
      </c>
      <c r="J128" t="s">
        <v>730</v>
      </c>
    </row>
    <row r="129" spans="1:10" x14ac:dyDescent="0.35">
      <c r="A129" t="str">
        <f>"1262"</f>
        <v>1262</v>
      </c>
      <c r="B129" t="str">
        <f>"12"</f>
        <v>12</v>
      </c>
      <c r="C129" t="s">
        <v>1643</v>
      </c>
      <c r="D129" t="s">
        <v>731</v>
      </c>
      <c r="E129" t="s">
        <v>732</v>
      </c>
      <c r="F129" t="s">
        <v>733</v>
      </c>
      <c r="G129" t="s">
        <v>734</v>
      </c>
      <c r="I129">
        <v>23481</v>
      </c>
      <c r="J129" t="s">
        <v>735</v>
      </c>
    </row>
    <row r="130" spans="1:10" x14ac:dyDescent="0.35">
      <c r="A130" t="str">
        <f>"2085"</f>
        <v>2085</v>
      </c>
      <c r="B130" t="str">
        <f>"20"</f>
        <v>20</v>
      </c>
      <c r="C130" t="s">
        <v>1644</v>
      </c>
      <c r="D130" t="s">
        <v>736</v>
      </c>
      <c r="E130" t="s">
        <v>737</v>
      </c>
      <c r="F130" t="s">
        <v>738</v>
      </c>
      <c r="G130" t="s">
        <v>739</v>
      </c>
      <c r="I130">
        <v>77182</v>
      </c>
      <c r="J130" t="s">
        <v>740</v>
      </c>
    </row>
    <row r="131" spans="1:10" x14ac:dyDescent="0.35">
      <c r="A131" t="str">
        <f>"2580"</f>
        <v>2580</v>
      </c>
      <c r="B131" t="str">
        <f>"25"</f>
        <v>25</v>
      </c>
      <c r="C131" t="s">
        <v>1645</v>
      </c>
      <c r="D131" t="s">
        <v>741</v>
      </c>
      <c r="E131" t="s">
        <v>742</v>
      </c>
      <c r="F131" t="s">
        <v>743</v>
      </c>
      <c r="G131" t="s">
        <v>744</v>
      </c>
      <c r="I131">
        <v>97185</v>
      </c>
      <c r="J131" t="s">
        <v>745</v>
      </c>
    </row>
    <row r="132" spans="1:10" x14ac:dyDescent="0.35">
      <c r="A132" t="str">
        <f>"1281"</f>
        <v>1281</v>
      </c>
      <c r="B132" t="str">
        <f>"12"</f>
        <v>12</v>
      </c>
      <c r="C132" t="s">
        <v>1646</v>
      </c>
      <c r="D132" t="s">
        <v>746</v>
      </c>
      <c r="E132" t="s">
        <v>747</v>
      </c>
      <c r="F132" t="s">
        <v>748</v>
      </c>
      <c r="G132" t="s">
        <v>749</v>
      </c>
      <c r="H132" t="s">
        <v>750</v>
      </c>
      <c r="I132">
        <v>22100</v>
      </c>
      <c r="J132" t="s">
        <v>751</v>
      </c>
    </row>
    <row r="133" spans="1:10" x14ac:dyDescent="0.35">
      <c r="A133" t="str">
        <f>"2481"</f>
        <v>2481</v>
      </c>
      <c r="B133" t="str">
        <f>"24"</f>
        <v>24</v>
      </c>
      <c r="C133" t="s">
        <v>1647</v>
      </c>
      <c r="D133" t="s">
        <v>752</v>
      </c>
      <c r="E133" t="s">
        <v>753</v>
      </c>
      <c r="F133" t="s">
        <v>754</v>
      </c>
      <c r="G133" t="s">
        <v>755</v>
      </c>
      <c r="I133">
        <v>92181</v>
      </c>
      <c r="J133" t="s">
        <v>756</v>
      </c>
    </row>
    <row r="134" spans="1:10" x14ac:dyDescent="0.35">
      <c r="A134" t="str">
        <f>"1484"</f>
        <v>1484</v>
      </c>
      <c r="B134" t="str">
        <f>"14"</f>
        <v>14</v>
      </c>
      <c r="C134" t="s">
        <v>1648</v>
      </c>
      <c r="D134" t="s">
        <v>757</v>
      </c>
      <c r="E134" t="s">
        <v>1513</v>
      </c>
      <c r="F134" t="s">
        <v>758</v>
      </c>
      <c r="G134" t="s">
        <v>759</v>
      </c>
      <c r="I134">
        <v>45380</v>
      </c>
      <c r="J134" t="s">
        <v>760</v>
      </c>
    </row>
    <row r="135" spans="1:10" x14ac:dyDescent="0.35">
      <c r="A135" t="str">
        <f>"1280"</f>
        <v>1280</v>
      </c>
      <c r="B135" t="str">
        <f>"12"</f>
        <v>12</v>
      </c>
      <c r="C135" t="s">
        <v>1649</v>
      </c>
      <c r="D135" t="s">
        <v>766</v>
      </c>
      <c r="E135" t="s">
        <v>767</v>
      </c>
      <c r="F135" t="s">
        <v>768</v>
      </c>
      <c r="G135" t="s">
        <v>769</v>
      </c>
      <c r="I135">
        <v>20580</v>
      </c>
      <c r="J135" t="s">
        <v>770</v>
      </c>
    </row>
    <row r="136" spans="1:10" x14ac:dyDescent="0.35">
      <c r="A136" t="str">
        <f>"2023"</f>
        <v>2023</v>
      </c>
      <c r="B136" t="str">
        <f>"20"</f>
        <v>20</v>
      </c>
      <c r="C136" t="s">
        <v>1650</v>
      </c>
      <c r="D136" t="s">
        <v>771</v>
      </c>
      <c r="E136" t="s">
        <v>772</v>
      </c>
      <c r="F136" t="s">
        <v>773</v>
      </c>
      <c r="G136" t="s">
        <v>774</v>
      </c>
      <c r="H136" t="s">
        <v>135</v>
      </c>
      <c r="I136">
        <v>78221</v>
      </c>
      <c r="J136" t="s">
        <v>775</v>
      </c>
    </row>
    <row r="137" spans="1:10" x14ac:dyDescent="0.35">
      <c r="A137" t="str">
        <f>"2418"</f>
        <v>2418</v>
      </c>
      <c r="B137" t="str">
        <f>"24"</f>
        <v>24</v>
      </c>
      <c r="C137" t="s">
        <v>1651</v>
      </c>
      <c r="D137" t="s">
        <v>761</v>
      </c>
      <c r="E137" t="s">
        <v>762</v>
      </c>
      <c r="F137" t="s">
        <v>763</v>
      </c>
      <c r="G137" t="s">
        <v>764</v>
      </c>
      <c r="I137">
        <v>93070</v>
      </c>
      <c r="J137" t="s">
        <v>765</v>
      </c>
    </row>
    <row r="138" spans="1:10" x14ac:dyDescent="0.35">
      <c r="A138" t="str">
        <f>"1493"</f>
        <v>1493</v>
      </c>
      <c r="B138" t="str">
        <f>"14"</f>
        <v>14</v>
      </c>
      <c r="C138" t="s">
        <v>1652</v>
      </c>
      <c r="D138" t="s">
        <v>776</v>
      </c>
      <c r="E138" t="s">
        <v>777</v>
      </c>
      <c r="F138" t="s">
        <v>778</v>
      </c>
      <c r="G138" t="s">
        <v>779</v>
      </c>
      <c r="I138">
        <v>54286</v>
      </c>
      <c r="J138" t="s">
        <v>780</v>
      </c>
    </row>
    <row r="139" spans="1:10" x14ac:dyDescent="0.35">
      <c r="A139" t="str">
        <f>"0767"</f>
        <v>0767</v>
      </c>
      <c r="B139" t="str">
        <f>"07"</f>
        <v>07</v>
      </c>
      <c r="C139" t="s">
        <v>1653</v>
      </c>
      <c r="D139" t="s">
        <v>781</v>
      </c>
      <c r="E139" t="s">
        <v>782</v>
      </c>
      <c r="F139" t="s">
        <v>783</v>
      </c>
      <c r="G139" t="s">
        <v>784</v>
      </c>
      <c r="H139" t="s">
        <v>785</v>
      </c>
      <c r="I139">
        <v>28522</v>
      </c>
      <c r="J139" t="s">
        <v>786</v>
      </c>
    </row>
    <row r="140" spans="1:10" x14ac:dyDescent="0.35">
      <c r="A140" t="str">
        <f>"1463"</f>
        <v>1463</v>
      </c>
      <c r="B140" t="str">
        <f>"14"</f>
        <v>14</v>
      </c>
      <c r="C140" t="s">
        <v>1654</v>
      </c>
      <c r="D140" t="s">
        <v>787</v>
      </c>
      <c r="E140" t="s">
        <v>788</v>
      </c>
      <c r="F140" t="s">
        <v>789</v>
      </c>
      <c r="G140" t="s">
        <v>790</v>
      </c>
      <c r="I140">
        <v>51180</v>
      </c>
      <c r="J140" t="s">
        <v>791</v>
      </c>
    </row>
    <row r="141" spans="1:10" x14ac:dyDescent="0.35">
      <c r="A141" t="str">
        <f>"1461"</f>
        <v>1461</v>
      </c>
      <c r="B141" t="str">
        <f>"14"</f>
        <v>14</v>
      </c>
      <c r="C141" t="s">
        <v>1655</v>
      </c>
      <c r="D141" t="s">
        <v>792</v>
      </c>
      <c r="E141" t="s">
        <v>793</v>
      </c>
      <c r="F141" t="s">
        <v>794</v>
      </c>
      <c r="G141" t="s">
        <v>795</v>
      </c>
      <c r="I141">
        <v>46480</v>
      </c>
      <c r="J141" t="s">
        <v>796</v>
      </c>
    </row>
    <row r="142" spans="1:10" x14ac:dyDescent="0.35">
      <c r="A142" t="str">
        <f>"0586"</f>
        <v>0586</v>
      </c>
      <c r="B142" t="str">
        <f>"05"</f>
        <v>05</v>
      </c>
      <c r="C142" t="s">
        <v>1656</v>
      </c>
      <c r="D142" t="s">
        <v>797</v>
      </c>
      <c r="E142" t="s">
        <v>798</v>
      </c>
      <c r="F142" t="s">
        <v>799</v>
      </c>
      <c r="G142" t="s">
        <v>800</v>
      </c>
      <c r="I142">
        <v>59580</v>
      </c>
      <c r="J142" t="s">
        <v>801</v>
      </c>
    </row>
    <row r="143" spans="1:10" x14ac:dyDescent="0.35">
      <c r="A143" t="str">
        <f>"2062"</f>
        <v>2062</v>
      </c>
      <c r="B143" t="str">
        <f>"20"</f>
        <v>20</v>
      </c>
      <c r="C143" t="s">
        <v>1657</v>
      </c>
      <c r="D143" t="s">
        <v>812</v>
      </c>
      <c r="E143" t="s">
        <v>813</v>
      </c>
      <c r="F143" t="s">
        <v>814</v>
      </c>
      <c r="G143" t="s">
        <v>815</v>
      </c>
      <c r="I143">
        <v>79280</v>
      </c>
      <c r="J143" t="s">
        <v>816</v>
      </c>
    </row>
    <row r="144" spans="1:10" x14ac:dyDescent="0.35">
      <c r="A144" t="str">
        <f>"0583"</f>
        <v>0583</v>
      </c>
      <c r="B144" t="str">
        <f>"05"</f>
        <v>05</v>
      </c>
      <c r="C144" t="s">
        <v>1658</v>
      </c>
      <c r="D144" t="s">
        <v>822</v>
      </c>
      <c r="E144" t="s">
        <v>823</v>
      </c>
      <c r="F144" t="s">
        <v>824</v>
      </c>
      <c r="G144" t="s">
        <v>825</v>
      </c>
      <c r="I144">
        <v>59186</v>
      </c>
      <c r="J144" t="s">
        <v>826</v>
      </c>
    </row>
    <row r="145" spans="1:10" x14ac:dyDescent="0.35">
      <c r="A145" t="str">
        <f>"0642"</f>
        <v>0642</v>
      </c>
      <c r="B145" t="str">
        <f>"06"</f>
        <v>06</v>
      </c>
      <c r="C145" t="s">
        <v>1659</v>
      </c>
      <c r="D145" t="s">
        <v>827</v>
      </c>
      <c r="E145" t="s">
        <v>828</v>
      </c>
      <c r="F145" t="s">
        <v>829</v>
      </c>
      <c r="G145" t="s">
        <v>830</v>
      </c>
      <c r="H145" t="s">
        <v>831</v>
      </c>
      <c r="I145">
        <v>56521</v>
      </c>
      <c r="J145" t="s">
        <v>832</v>
      </c>
    </row>
    <row r="146" spans="1:10" x14ac:dyDescent="0.35">
      <c r="A146" t="str">
        <f>"1430"</f>
        <v>1430</v>
      </c>
      <c r="B146" t="str">
        <f>"14"</f>
        <v>14</v>
      </c>
      <c r="C146" t="s">
        <v>1660</v>
      </c>
      <c r="D146" t="s">
        <v>833</v>
      </c>
      <c r="E146" t="s">
        <v>834</v>
      </c>
      <c r="F146" t="s">
        <v>835</v>
      </c>
      <c r="G146" t="s">
        <v>836</v>
      </c>
      <c r="I146">
        <v>45580</v>
      </c>
      <c r="J146" t="s">
        <v>837</v>
      </c>
    </row>
    <row r="147" spans="1:10" x14ac:dyDescent="0.35">
      <c r="A147" t="str">
        <f>"1762"</f>
        <v>1762</v>
      </c>
      <c r="B147" t="str">
        <f>"17"</f>
        <v>17</v>
      </c>
      <c r="C147" t="s">
        <v>1661</v>
      </c>
      <c r="D147" t="s">
        <v>838</v>
      </c>
      <c r="E147" t="s">
        <v>839</v>
      </c>
      <c r="F147" t="s">
        <v>840</v>
      </c>
      <c r="G147" t="s">
        <v>841</v>
      </c>
      <c r="H147" t="s">
        <v>689</v>
      </c>
      <c r="I147">
        <v>68421</v>
      </c>
      <c r="J147" t="s">
        <v>842</v>
      </c>
    </row>
    <row r="148" spans="1:10" x14ac:dyDescent="0.35">
      <c r="A148" t="str">
        <f>"1481"</f>
        <v>1481</v>
      </c>
      <c r="B148" t="str">
        <f>"14"</f>
        <v>14</v>
      </c>
      <c r="C148" t="s">
        <v>1662</v>
      </c>
      <c r="D148" t="s">
        <v>802</v>
      </c>
      <c r="E148" t="s">
        <v>803</v>
      </c>
      <c r="F148" t="s">
        <v>804</v>
      </c>
      <c r="G148" t="s">
        <v>805</v>
      </c>
      <c r="I148">
        <v>43182</v>
      </c>
      <c r="J148" t="s">
        <v>806</v>
      </c>
    </row>
    <row r="149" spans="1:10" x14ac:dyDescent="0.35">
      <c r="A149" t="str">
        <f>"0861"</f>
        <v>0861</v>
      </c>
      <c r="B149" t="str">
        <f>"08"</f>
        <v>08</v>
      </c>
      <c r="C149" t="s">
        <v>1663</v>
      </c>
      <c r="D149" t="s">
        <v>807</v>
      </c>
      <c r="E149" t="s">
        <v>808</v>
      </c>
      <c r="F149" t="s">
        <v>809</v>
      </c>
      <c r="G149" t="s">
        <v>810</v>
      </c>
      <c r="H149" t="s">
        <v>255</v>
      </c>
      <c r="I149">
        <v>38322</v>
      </c>
      <c r="J149" t="s">
        <v>811</v>
      </c>
    </row>
    <row r="150" spans="1:10" x14ac:dyDescent="0.35">
      <c r="A150" t="str">
        <f>"0840"</f>
        <v>0840</v>
      </c>
      <c r="B150" t="str">
        <f>"08"</f>
        <v>08</v>
      </c>
      <c r="C150" t="s">
        <v>1664</v>
      </c>
      <c r="D150" t="s">
        <v>817</v>
      </c>
      <c r="E150" t="s">
        <v>818</v>
      </c>
      <c r="F150" t="s">
        <v>819</v>
      </c>
      <c r="G150" t="s">
        <v>820</v>
      </c>
      <c r="I150">
        <v>38680</v>
      </c>
      <c r="J150" t="s">
        <v>821</v>
      </c>
    </row>
    <row r="151" spans="1:10" x14ac:dyDescent="0.35">
      <c r="A151" t="str">
        <f>"0182"</f>
        <v>0182</v>
      </c>
      <c r="B151" t="str">
        <f>"01"</f>
        <v>01</v>
      </c>
      <c r="C151" t="s">
        <v>1665</v>
      </c>
      <c r="D151" t="s">
        <v>843</v>
      </c>
      <c r="E151" t="s">
        <v>844</v>
      </c>
      <c r="F151" t="s">
        <v>845</v>
      </c>
      <c r="G151" t="s">
        <v>846</v>
      </c>
      <c r="I151">
        <v>13181</v>
      </c>
      <c r="J151" t="s">
        <v>847</v>
      </c>
    </row>
    <row r="152" spans="1:10" x14ac:dyDescent="0.35">
      <c r="A152" t="str">
        <f>"1884"</f>
        <v>1884</v>
      </c>
      <c r="B152" t="str">
        <f>"18"</f>
        <v>18</v>
      </c>
      <c r="C152" t="s">
        <v>1666</v>
      </c>
      <c r="D152" t="s">
        <v>853</v>
      </c>
      <c r="E152" t="s">
        <v>854</v>
      </c>
      <c r="F152" t="s">
        <v>855</v>
      </c>
      <c r="G152" t="s">
        <v>856</v>
      </c>
      <c r="H152" t="s">
        <v>857</v>
      </c>
      <c r="I152">
        <v>71380</v>
      </c>
      <c r="J152" t="s">
        <v>858</v>
      </c>
    </row>
    <row r="153" spans="1:10" x14ac:dyDescent="0.35">
      <c r="A153" t="str">
        <f>"1962"</f>
        <v>1962</v>
      </c>
      <c r="B153" t="str">
        <f>"19"</f>
        <v>19</v>
      </c>
      <c r="C153" t="s">
        <v>1667</v>
      </c>
      <c r="D153" t="s">
        <v>859</v>
      </c>
      <c r="E153" t="s">
        <v>860</v>
      </c>
      <c r="F153" t="s">
        <v>861</v>
      </c>
      <c r="G153" t="s">
        <v>862</v>
      </c>
      <c r="H153" t="s">
        <v>863</v>
      </c>
      <c r="I153">
        <v>73821</v>
      </c>
      <c r="J153" t="s">
        <v>864</v>
      </c>
    </row>
    <row r="154" spans="1:10" x14ac:dyDescent="0.35">
      <c r="A154" t="str">
        <f>"2132"</f>
        <v>2132</v>
      </c>
      <c r="B154" t="str">
        <f>"21"</f>
        <v>21</v>
      </c>
      <c r="C154" t="s">
        <v>1668</v>
      </c>
      <c r="D154" t="s">
        <v>865</v>
      </c>
      <c r="E154" t="s">
        <v>866</v>
      </c>
      <c r="F154" t="s">
        <v>867</v>
      </c>
      <c r="G154" t="s">
        <v>868</v>
      </c>
      <c r="H154" t="s">
        <v>869</v>
      </c>
      <c r="I154">
        <v>82921</v>
      </c>
      <c r="J154" t="s">
        <v>870</v>
      </c>
    </row>
    <row r="155" spans="1:10" x14ac:dyDescent="0.35">
      <c r="A155" t="str">
        <f>"2401"</f>
        <v>2401</v>
      </c>
      <c r="B155" t="str">
        <f>"24"</f>
        <v>24</v>
      </c>
      <c r="C155" t="s">
        <v>1669</v>
      </c>
      <c r="D155" t="s">
        <v>871</v>
      </c>
      <c r="E155" t="s">
        <v>872</v>
      </c>
      <c r="F155" t="s">
        <v>873</v>
      </c>
      <c r="G155" t="s">
        <v>874</v>
      </c>
      <c r="I155">
        <v>91481</v>
      </c>
      <c r="J155" t="s">
        <v>875</v>
      </c>
    </row>
    <row r="156" spans="1:10" x14ac:dyDescent="0.35">
      <c r="A156" t="str">
        <f>"0581"</f>
        <v>0581</v>
      </c>
      <c r="B156" t="str">
        <f>"05"</f>
        <v>05</v>
      </c>
      <c r="C156" t="s">
        <v>1670</v>
      </c>
      <c r="D156" t="s">
        <v>876</v>
      </c>
      <c r="E156" t="s">
        <v>877</v>
      </c>
      <c r="F156" t="s">
        <v>878</v>
      </c>
      <c r="G156" t="s">
        <v>879</v>
      </c>
      <c r="H156" t="s">
        <v>880</v>
      </c>
      <c r="I156">
        <v>60181</v>
      </c>
      <c r="J156" t="s">
        <v>881</v>
      </c>
    </row>
    <row r="157" spans="1:10" x14ac:dyDescent="0.35">
      <c r="A157" t="str">
        <f>"0188"</f>
        <v>0188</v>
      </c>
      <c r="B157" t="str">
        <f>"01"</f>
        <v>01</v>
      </c>
      <c r="C157" t="s">
        <v>1671</v>
      </c>
      <c r="D157" t="s">
        <v>882</v>
      </c>
      <c r="E157" t="s">
        <v>883</v>
      </c>
      <c r="F157" t="s">
        <v>884</v>
      </c>
      <c r="G157" t="s">
        <v>885</v>
      </c>
      <c r="H157" t="s">
        <v>886</v>
      </c>
      <c r="I157">
        <v>76128</v>
      </c>
      <c r="J157" t="s">
        <v>887</v>
      </c>
    </row>
    <row r="158" spans="1:10" x14ac:dyDescent="0.35">
      <c r="A158" t="str">
        <f>"2417"</f>
        <v>2417</v>
      </c>
      <c r="B158" t="str">
        <f>"24"</f>
        <v>24</v>
      </c>
      <c r="C158" t="s">
        <v>1672</v>
      </c>
      <c r="D158" t="s">
        <v>888</v>
      </c>
      <c r="E158" t="s">
        <v>889</v>
      </c>
      <c r="F158" t="s">
        <v>890</v>
      </c>
      <c r="G158" t="s">
        <v>891</v>
      </c>
      <c r="I158">
        <v>93581</v>
      </c>
      <c r="J158" t="s">
        <v>892</v>
      </c>
    </row>
    <row r="159" spans="1:10" x14ac:dyDescent="0.35">
      <c r="A159" t="str">
        <f>"0881"</f>
        <v>0881</v>
      </c>
      <c r="B159" t="str">
        <f>"08"</f>
        <v>08</v>
      </c>
      <c r="C159" t="s">
        <v>1673</v>
      </c>
      <c r="D159" t="s">
        <v>893</v>
      </c>
      <c r="E159" t="s">
        <v>894</v>
      </c>
      <c r="F159" t="s">
        <v>895</v>
      </c>
      <c r="G159" t="s">
        <v>896</v>
      </c>
      <c r="I159">
        <v>38280</v>
      </c>
      <c r="J159" t="s">
        <v>897</v>
      </c>
    </row>
    <row r="160" spans="1:10" x14ac:dyDescent="0.35">
      <c r="A160" t="str">
        <f>"0140"</f>
        <v>0140</v>
      </c>
      <c r="B160" t="str">
        <f>"01"</f>
        <v>01</v>
      </c>
      <c r="C160" t="s">
        <v>1674</v>
      </c>
      <c r="D160" t="s">
        <v>903</v>
      </c>
      <c r="E160" t="s">
        <v>904</v>
      </c>
      <c r="F160" t="s">
        <v>905</v>
      </c>
      <c r="G160" t="s">
        <v>906</v>
      </c>
      <c r="I160">
        <v>15580</v>
      </c>
      <c r="J160" t="s">
        <v>907</v>
      </c>
    </row>
    <row r="161" spans="1:10" x14ac:dyDescent="0.35">
      <c r="A161" t="str">
        <f>"0480"</f>
        <v>0480</v>
      </c>
      <c r="B161" t="str">
        <f>"04"</f>
        <v>04</v>
      </c>
      <c r="C161" t="s">
        <v>1675</v>
      </c>
      <c r="D161" t="s">
        <v>898</v>
      </c>
      <c r="E161" t="s">
        <v>899</v>
      </c>
      <c r="F161" t="s">
        <v>900</v>
      </c>
      <c r="G161" t="s">
        <v>901</v>
      </c>
      <c r="I161">
        <v>61183</v>
      </c>
      <c r="J161" t="s">
        <v>902</v>
      </c>
    </row>
    <row r="162" spans="1:10" x14ac:dyDescent="0.35">
      <c r="A162" t="str">
        <f>"0192"</f>
        <v>0192</v>
      </c>
      <c r="B162" t="str">
        <f>"01"</f>
        <v>01</v>
      </c>
      <c r="C162" t="s">
        <v>1676</v>
      </c>
      <c r="D162" t="s">
        <v>908</v>
      </c>
      <c r="E162" t="s">
        <v>1509</v>
      </c>
      <c r="F162" t="s">
        <v>909</v>
      </c>
      <c r="G162" t="s">
        <v>910</v>
      </c>
      <c r="I162">
        <v>14981</v>
      </c>
      <c r="J162" t="s">
        <v>911</v>
      </c>
    </row>
    <row r="163" spans="1:10" x14ac:dyDescent="0.35">
      <c r="A163" t="str">
        <f>"0682"</f>
        <v>0682</v>
      </c>
      <c r="B163" t="str">
        <f>"06"</f>
        <v>06</v>
      </c>
      <c r="C163" t="s">
        <v>1677</v>
      </c>
      <c r="D163" t="s">
        <v>848</v>
      </c>
      <c r="E163" t="s">
        <v>849</v>
      </c>
      <c r="F163" t="s">
        <v>850</v>
      </c>
      <c r="G163" t="s">
        <v>851</v>
      </c>
      <c r="I163">
        <v>57180</v>
      </c>
      <c r="J163" t="s">
        <v>852</v>
      </c>
    </row>
    <row r="164" spans="1:10" x14ac:dyDescent="0.35">
      <c r="A164" t="str">
        <f>"2101"</f>
        <v>2101</v>
      </c>
      <c r="B164" t="str">
        <f>"21"</f>
        <v>21</v>
      </c>
      <c r="C164" t="s">
        <v>1678</v>
      </c>
      <c r="D164" t="s">
        <v>912</v>
      </c>
      <c r="E164" t="s">
        <v>913</v>
      </c>
      <c r="F164" t="s">
        <v>914</v>
      </c>
      <c r="G164" t="s">
        <v>915</v>
      </c>
      <c r="I164">
        <v>81680</v>
      </c>
      <c r="J164" t="s">
        <v>916</v>
      </c>
    </row>
    <row r="165" spans="1:10" x14ac:dyDescent="0.35">
      <c r="A165" t="str">
        <f>"1060"</f>
        <v>1060</v>
      </c>
      <c r="B165" t="str">
        <f>"10"</f>
        <v>10</v>
      </c>
      <c r="C165" t="s">
        <v>1679</v>
      </c>
      <c r="D165" t="s">
        <v>927</v>
      </c>
      <c r="E165" t="s">
        <v>928</v>
      </c>
      <c r="F165" t="s">
        <v>929</v>
      </c>
      <c r="G165" t="s">
        <v>930</v>
      </c>
      <c r="H165" t="s">
        <v>931</v>
      </c>
      <c r="I165">
        <v>29324</v>
      </c>
      <c r="J165" t="s">
        <v>932</v>
      </c>
    </row>
    <row r="166" spans="1:10" x14ac:dyDescent="0.35">
      <c r="A166" t="str">
        <f>"2034"</f>
        <v>2034</v>
      </c>
      <c r="B166" t="str">
        <f>"20"</f>
        <v>20</v>
      </c>
      <c r="C166" t="s">
        <v>1680</v>
      </c>
      <c r="D166" t="s">
        <v>948</v>
      </c>
      <c r="E166" t="s">
        <v>949</v>
      </c>
      <c r="F166" t="s">
        <v>950</v>
      </c>
      <c r="G166" t="s">
        <v>951</v>
      </c>
      <c r="H166" t="s">
        <v>952</v>
      </c>
      <c r="I166">
        <v>79421</v>
      </c>
      <c r="J166" t="s">
        <v>953</v>
      </c>
    </row>
    <row r="167" spans="1:10" x14ac:dyDescent="0.35">
      <c r="A167" t="str">
        <f>"1421"</f>
        <v>1421</v>
      </c>
      <c r="B167" t="str">
        <f>"14"</f>
        <v>14</v>
      </c>
      <c r="C167" t="s">
        <v>1681</v>
      </c>
      <c r="D167" t="s">
        <v>954</v>
      </c>
      <c r="E167" t="s">
        <v>955</v>
      </c>
      <c r="F167" t="s">
        <v>956</v>
      </c>
      <c r="G167" t="s">
        <v>957</v>
      </c>
      <c r="I167">
        <v>47380</v>
      </c>
      <c r="J167" t="s">
        <v>958</v>
      </c>
    </row>
    <row r="168" spans="1:10" x14ac:dyDescent="0.35">
      <c r="A168" t="str">
        <f>"1273"</f>
        <v>1273</v>
      </c>
      <c r="B168" t="str">
        <f>"12"</f>
        <v>12</v>
      </c>
      <c r="C168" t="s">
        <v>1682</v>
      </c>
      <c r="D168" t="s">
        <v>959</v>
      </c>
      <c r="E168" t="s">
        <v>960</v>
      </c>
      <c r="F168" t="s">
        <v>961</v>
      </c>
      <c r="G168" t="s">
        <v>962</v>
      </c>
      <c r="I168">
        <v>28380</v>
      </c>
      <c r="J168" t="s">
        <v>963</v>
      </c>
    </row>
    <row r="169" spans="1:10" x14ac:dyDescent="0.35">
      <c r="A169" t="str">
        <f>"0882"</f>
        <v>0882</v>
      </c>
      <c r="B169" t="str">
        <f>"08"</f>
        <v>08</v>
      </c>
      <c r="C169" t="s">
        <v>1683</v>
      </c>
      <c r="D169" t="s">
        <v>964</v>
      </c>
      <c r="E169" t="s">
        <v>965</v>
      </c>
      <c r="F169" t="s">
        <v>966</v>
      </c>
      <c r="G169" t="s">
        <v>967</v>
      </c>
      <c r="H169" t="s">
        <v>968</v>
      </c>
      <c r="I169">
        <v>57228</v>
      </c>
      <c r="J169" t="s">
        <v>969</v>
      </c>
    </row>
    <row r="170" spans="1:10" x14ac:dyDescent="0.35">
      <c r="A170" t="str">
        <f>"2121"</f>
        <v>2121</v>
      </c>
      <c r="B170" t="str">
        <f>"21"</f>
        <v>21</v>
      </c>
      <c r="C170" t="s">
        <v>1684</v>
      </c>
      <c r="D170" t="s">
        <v>991</v>
      </c>
      <c r="E170" t="s">
        <v>992</v>
      </c>
      <c r="F170" t="s">
        <v>993</v>
      </c>
      <c r="G170" t="s">
        <v>994</v>
      </c>
      <c r="I170">
        <v>82880</v>
      </c>
      <c r="J170" t="s">
        <v>995</v>
      </c>
    </row>
    <row r="171" spans="1:10" x14ac:dyDescent="0.35">
      <c r="A171" t="str">
        <f>"0481"</f>
        <v>0481</v>
      </c>
      <c r="B171" t="str">
        <f>"04"</f>
        <v>04</v>
      </c>
      <c r="C171" t="s">
        <v>1685</v>
      </c>
      <c r="D171" t="s">
        <v>1006</v>
      </c>
      <c r="E171" t="s">
        <v>1007</v>
      </c>
      <c r="F171" t="s">
        <v>1008</v>
      </c>
      <c r="G171" t="s">
        <v>1009</v>
      </c>
      <c r="I171">
        <v>61381</v>
      </c>
      <c r="J171" t="s">
        <v>1010</v>
      </c>
    </row>
    <row r="172" spans="1:10" x14ac:dyDescent="0.35">
      <c r="A172" t="str">
        <f>"2521"</f>
        <v>2521</v>
      </c>
      <c r="B172" t="str">
        <f>"25"</f>
        <v>25</v>
      </c>
      <c r="C172" t="s">
        <v>1686</v>
      </c>
      <c r="D172" t="s">
        <v>1011</v>
      </c>
      <c r="E172" t="s">
        <v>1012</v>
      </c>
      <c r="F172" t="s">
        <v>1013</v>
      </c>
      <c r="G172" t="s">
        <v>1014</v>
      </c>
      <c r="I172">
        <v>98485</v>
      </c>
      <c r="J172" t="s">
        <v>1015</v>
      </c>
    </row>
    <row r="173" spans="1:10" x14ac:dyDescent="0.35">
      <c r="A173" t="str">
        <f>"1402"</f>
        <v>1402</v>
      </c>
      <c r="B173" t="str">
        <f>"14"</f>
        <v>14</v>
      </c>
      <c r="C173" t="s">
        <v>1687</v>
      </c>
      <c r="D173" t="s">
        <v>1016</v>
      </c>
      <c r="E173" t="s">
        <v>1017</v>
      </c>
      <c r="F173" t="s">
        <v>1018</v>
      </c>
      <c r="G173" t="s">
        <v>1019</v>
      </c>
      <c r="I173">
        <v>43382</v>
      </c>
      <c r="J173" t="s">
        <v>1020</v>
      </c>
    </row>
    <row r="174" spans="1:10" x14ac:dyDescent="0.35">
      <c r="A174" t="str">
        <f>"1275"</f>
        <v>1275</v>
      </c>
      <c r="B174" t="str">
        <f>"12"</f>
        <v>12</v>
      </c>
      <c r="C174" t="s">
        <v>1688</v>
      </c>
      <c r="D174" t="s">
        <v>1021</v>
      </c>
      <c r="E174" t="s">
        <v>1022</v>
      </c>
      <c r="F174" t="s">
        <v>1023</v>
      </c>
      <c r="G174" t="s">
        <v>1024</v>
      </c>
      <c r="I174">
        <v>28485</v>
      </c>
      <c r="J174" t="s">
        <v>1025</v>
      </c>
    </row>
    <row r="175" spans="1:10" x14ac:dyDescent="0.35">
      <c r="A175" t="str">
        <f>"2581"</f>
        <v>2581</v>
      </c>
      <c r="B175" t="str">
        <f>"25"</f>
        <v>25</v>
      </c>
      <c r="C175" t="s">
        <v>1689</v>
      </c>
      <c r="D175" t="s">
        <v>1026</v>
      </c>
      <c r="E175" t="s">
        <v>1027</v>
      </c>
      <c r="F175" t="s">
        <v>1028</v>
      </c>
      <c r="G175" t="s">
        <v>1029</v>
      </c>
      <c r="I175">
        <v>94185</v>
      </c>
      <c r="J175" t="s">
        <v>1030</v>
      </c>
    </row>
    <row r="176" spans="1:10" x14ac:dyDescent="0.35">
      <c r="A176" t="str">
        <f>"2303"</f>
        <v>2303</v>
      </c>
      <c r="B176" t="str">
        <f>"23"</f>
        <v>23</v>
      </c>
      <c r="C176" t="s">
        <v>1690</v>
      </c>
      <c r="D176" t="s">
        <v>1031</v>
      </c>
      <c r="E176" t="s">
        <v>1032</v>
      </c>
      <c r="F176" t="s">
        <v>1033</v>
      </c>
      <c r="G176" t="s">
        <v>1034</v>
      </c>
      <c r="H176" t="s">
        <v>1035</v>
      </c>
      <c r="I176">
        <v>84421</v>
      </c>
      <c r="J176" t="s">
        <v>1036</v>
      </c>
    </row>
    <row r="177" spans="1:10" x14ac:dyDescent="0.35">
      <c r="A177" t="str">
        <f>"0980"</f>
        <v>0980</v>
      </c>
      <c r="B177" t="str">
        <f>"09"</f>
        <v>09</v>
      </c>
      <c r="C177" t="s">
        <v>1691</v>
      </c>
      <c r="D177" t="s">
        <v>1042</v>
      </c>
      <c r="E177" t="s">
        <v>1043</v>
      </c>
      <c r="F177" t="s">
        <v>1044</v>
      </c>
      <c r="G177" t="s">
        <v>1045</v>
      </c>
      <c r="I177">
        <v>62181</v>
      </c>
      <c r="J177" t="s">
        <v>1046</v>
      </c>
    </row>
    <row r="178" spans="1:10" x14ac:dyDescent="0.35">
      <c r="A178" t="str">
        <f>"2409"</f>
        <v>2409</v>
      </c>
      <c r="B178" t="str">
        <f>"24"</f>
        <v>24</v>
      </c>
      <c r="C178" t="s">
        <v>1692</v>
      </c>
      <c r="D178" t="s">
        <v>1047</v>
      </c>
      <c r="E178" t="s">
        <v>1048</v>
      </c>
      <c r="F178" t="s">
        <v>1049</v>
      </c>
      <c r="G178" t="s">
        <v>1050</v>
      </c>
      <c r="I178">
        <v>91581</v>
      </c>
      <c r="J178" t="s">
        <v>1051</v>
      </c>
    </row>
    <row r="179" spans="1:10" x14ac:dyDescent="0.35">
      <c r="A179" t="str">
        <f>"1081"</f>
        <v>1081</v>
      </c>
      <c r="B179" t="str">
        <f>"10"</f>
        <v>10</v>
      </c>
      <c r="C179" t="s">
        <v>1693</v>
      </c>
      <c r="D179" t="s">
        <v>1052</v>
      </c>
      <c r="E179" t="s">
        <v>1053</v>
      </c>
      <c r="F179" t="s">
        <v>1054</v>
      </c>
      <c r="G179" t="s">
        <v>1055</v>
      </c>
      <c r="H179" t="s">
        <v>453</v>
      </c>
      <c r="I179">
        <v>37280</v>
      </c>
      <c r="J179" t="s">
        <v>1056</v>
      </c>
    </row>
    <row r="180" spans="1:10" x14ac:dyDescent="0.35">
      <c r="A180" t="str">
        <f>"2031"</f>
        <v>2031</v>
      </c>
      <c r="B180" t="str">
        <f>"20"</f>
        <v>20</v>
      </c>
      <c r="C180" t="s">
        <v>1694</v>
      </c>
      <c r="D180" t="s">
        <v>1037</v>
      </c>
      <c r="E180" t="s">
        <v>1038</v>
      </c>
      <c r="F180" t="s">
        <v>1039</v>
      </c>
      <c r="G180" t="s">
        <v>1040</v>
      </c>
      <c r="I180">
        <v>79580</v>
      </c>
      <c r="J180" t="s">
        <v>1041</v>
      </c>
    </row>
    <row r="181" spans="1:10" x14ac:dyDescent="0.35">
      <c r="A181" t="str">
        <f>"1981"</f>
        <v>1981</v>
      </c>
      <c r="B181" t="str">
        <f>"19"</f>
        <v>19</v>
      </c>
      <c r="C181" t="s">
        <v>1695</v>
      </c>
      <c r="D181" t="s">
        <v>1062</v>
      </c>
      <c r="E181" t="s">
        <v>1063</v>
      </c>
      <c r="F181" t="s">
        <v>1064</v>
      </c>
      <c r="G181" t="s">
        <v>1065</v>
      </c>
      <c r="H181" t="s">
        <v>1066</v>
      </c>
      <c r="I181">
        <v>73325</v>
      </c>
      <c r="J181" t="s">
        <v>1067</v>
      </c>
    </row>
    <row r="182" spans="1:10" x14ac:dyDescent="0.35">
      <c r="A182" t="str">
        <f>"0128"</f>
        <v>0128</v>
      </c>
      <c r="B182" t="str">
        <f>"01"</f>
        <v>01</v>
      </c>
      <c r="C182" t="s">
        <v>1696</v>
      </c>
      <c r="D182" t="s">
        <v>1068</v>
      </c>
      <c r="E182" t="s">
        <v>1069</v>
      </c>
      <c r="F182" t="s">
        <v>1070</v>
      </c>
      <c r="G182" t="s">
        <v>1071</v>
      </c>
      <c r="I182">
        <v>14480</v>
      </c>
      <c r="J182" t="s">
        <v>1072</v>
      </c>
    </row>
    <row r="183" spans="1:10" x14ac:dyDescent="0.35">
      <c r="A183" t="str">
        <f>"2181"</f>
        <v>2181</v>
      </c>
      <c r="B183" t="str">
        <f>"21"</f>
        <v>21</v>
      </c>
      <c r="C183" t="s">
        <v>1697</v>
      </c>
      <c r="D183" t="s">
        <v>1073</v>
      </c>
      <c r="E183" t="s">
        <v>1074</v>
      </c>
      <c r="F183" t="s">
        <v>1075</v>
      </c>
      <c r="G183" t="s">
        <v>1076</v>
      </c>
      <c r="I183">
        <v>81180</v>
      </c>
      <c r="J183" t="s">
        <v>1077</v>
      </c>
    </row>
    <row r="184" spans="1:10" x14ac:dyDescent="0.35">
      <c r="A184" t="str">
        <f>"0191"</f>
        <v>0191</v>
      </c>
      <c r="B184" t="str">
        <f>"01"</f>
        <v>01</v>
      </c>
      <c r="C184" t="s">
        <v>1698</v>
      </c>
      <c r="D184" t="s">
        <v>1089</v>
      </c>
      <c r="E184" t="s">
        <v>1090</v>
      </c>
      <c r="F184" t="s">
        <v>1091</v>
      </c>
      <c r="G184" t="s">
        <v>1092</v>
      </c>
      <c r="I184">
        <v>19585</v>
      </c>
      <c r="J184" t="s">
        <v>1093</v>
      </c>
    </row>
    <row r="185" spans="1:10" x14ac:dyDescent="0.35">
      <c r="A185" t="str">
        <f>"1291"</f>
        <v>1291</v>
      </c>
      <c r="B185" t="str">
        <f>"12"</f>
        <v>12</v>
      </c>
      <c r="C185" t="s">
        <v>1699</v>
      </c>
      <c r="D185" t="s">
        <v>1094</v>
      </c>
      <c r="E185" t="s">
        <v>1095</v>
      </c>
      <c r="F185" t="s">
        <v>1096</v>
      </c>
      <c r="G185" t="s">
        <v>1097</v>
      </c>
      <c r="I185">
        <v>27280</v>
      </c>
      <c r="J185" t="s">
        <v>1098</v>
      </c>
    </row>
    <row r="186" spans="1:10" x14ac:dyDescent="0.35">
      <c r="A186" t="str">
        <f>"1265"</f>
        <v>1265</v>
      </c>
      <c r="B186" t="str">
        <f>"12"</f>
        <v>12</v>
      </c>
      <c r="C186" t="s">
        <v>1700</v>
      </c>
      <c r="D186" t="s">
        <v>1099</v>
      </c>
      <c r="E186" t="s">
        <v>1100</v>
      </c>
      <c r="F186" t="s">
        <v>1101</v>
      </c>
      <c r="G186" t="s">
        <v>1102</v>
      </c>
      <c r="I186">
        <v>27580</v>
      </c>
      <c r="J186" t="s">
        <v>1103</v>
      </c>
    </row>
    <row r="187" spans="1:10" x14ac:dyDescent="0.35">
      <c r="A187" t="str">
        <f>"1495"</f>
        <v>1495</v>
      </c>
      <c r="B187" t="str">
        <f>"14"</f>
        <v>14</v>
      </c>
      <c r="C187" t="s">
        <v>1701</v>
      </c>
      <c r="D187" t="s">
        <v>1104</v>
      </c>
      <c r="E187" t="s">
        <v>1105</v>
      </c>
      <c r="F187" t="s">
        <v>1106</v>
      </c>
      <c r="G187" t="s">
        <v>1107</v>
      </c>
      <c r="I187">
        <v>53288</v>
      </c>
      <c r="J187" t="s">
        <v>1108</v>
      </c>
    </row>
    <row r="188" spans="1:10" x14ac:dyDescent="0.35">
      <c r="A188" t="str">
        <f>"2482"</f>
        <v>2482</v>
      </c>
      <c r="B188" t="str">
        <f>"24"</f>
        <v>24</v>
      </c>
      <c r="C188" t="s">
        <v>1702</v>
      </c>
      <c r="D188" t="s">
        <v>1109</v>
      </c>
      <c r="E188" t="s">
        <v>1110</v>
      </c>
      <c r="F188" t="s">
        <v>1111</v>
      </c>
      <c r="G188" t="s">
        <v>1112</v>
      </c>
      <c r="I188">
        <v>93185</v>
      </c>
      <c r="J188" t="s">
        <v>1113</v>
      </c>
    </row>
    <row r="189" spans="1:10" x14ac:dyDescent="0.35">
      <c r="A189" t="str">
        <f>"1904"</f>
        <v>1904</v>
      </c>
      <c r="B189" t="str">
        <f>"19"</f>
        <v>19</v>
      </c>
      <c r="C189" t="s">
        <v>1703</v>
      </c>
      <c r="D189" t="s">
        <v>1114</v>
      </c>
      <c r="E189" t="s">
        <v>1115</v>
      </c>
      <c r="F189" t="s">
        <v>1116</v>
      </c>
      <c r="G189" t="s">
        <v>1117</v>
      </c>
      <c r="H189" t="s">
        <v>1118</v>
      </c>
      <c r="I189">
        <v>73922</v>
      </c>
      <c r="J189" t="s">
        <v>1119</v>
      </c>
    </row>
    <row r="190" spans="1:10" x14ac:dyDescent="0.35">
      <c r="A190" t="str">
        <f>"1264"</f>
        <v>1264</v>
      </c>
      <c r="B190" t="str">
        <f>"12"</f>
        <v>12</v>
      </c>
      <c r="C190" t="s">
        <v>1704</v>
      </c>
      <c r="D190" t="s">
        <v>1125</v>
      </c>
      <c r="E190" t="s">
        <v>1126</v>
      </c>
      <c r="F190" t="s">
        <v>1127</v>
      </c>
      <c r="G190" t="s">
        <v>1128</v>
      </c>
      <c r="I190">
        <v>27480</v>
      </c>
      <c r="J190" t="s">
        <v>1129</v>
      </c>
    </row>
    <row r="191" spans="1:10" x14ac:dyDescent="0.35">
      <c r="A191" t="str">
        <f>"1496"</f>
        <v>1496</v>
      </c>
      <c r="B191" t="str">
        <f>"14"</f>
        <v>14</v>
      </c>
      <c r="C191" t="s">
        <v>1705</v>
      </c>
      <c r="D191" t="s">
        <v>1120</v>
      </c>
      <c r="E191" t="s">
        <v>1121</v>
      </c>
      <c r="F191" t="s">
        <v>1122</v>
      </c>
      <c r="G191" t="s">
        <v>1123</v>
      </c>
      <c r="I191">
        <v>54183</v>
      </c>
      <c r="J191" t="s">
        <v>1124</v>
      </c>
    </row>
    <row r="192" spans="1:10" x14ac:dyDescent="0.35">
      <c r="A192" t="str">
        <f>"2061"</f>
        <v>2061</v>
      </c>
      <c r="B192" t="str">
        <f>"20"</f>
        <v>20</v>
      </c>
      <c r="C192" t="s">
        <v>1706</v>
      </c>
      <c r="D192" t="s">
        <v>1130</v>
      </c>
      <c r="E192" t="s">
        <v>1131</v>
      </c>
      <c r="F192" t="s">
        <v>1132</v>
      </c>
      <c r="G192" t="s">
        <v>1133</v>
      </c>
      <c r="I192">
        <v>77781</v>
      </c>
      <c r="J192" t="s">
        <v>1134</v>
      </c>
    </row>
    <row r="193" spans="1:10" x14ac:dyDescent="0.35">
      <c r="A193" t="str">
        <f>"2283"</f>
        <v>2283</v>
      </c>
      <c r="B193" t="str">
        <f>"22"</f>
        <v>22</v>
      </c>
      <c r="C193" t="s">
        <v>1707</v>
      </c>
      <c r="D193" t="s">
        <v>1150</v>
      </c>
      <c r="E193" t="s">
        <v>1151</v>
      </c>
      <c r="F193" t="s">
        <v>1152</v>
      </c>
      <c r="G193" t="s">
        <v>1153</v>
      </c>
      <c r="I193">
        <v>88180</v>
      </c>
      <c r="J193" t="s">
        <v>1154</v>
      </c>
    </row>
    <row r="194" spans="1:10" x14ac:dyDescent="0.35">
      <c r="A194" t="str">
        <f>"0163"</f>
        <v>0163</v>
      </c>
      <c r="B194" t="str">
        <f>"01"</f>
        <v>01</v>
      </c>
      <c r="C194" t="s">
        <v>1708</v>
      </c>
      <c r="D194" t="s">
        <v>1155</v>
      </c>
      <c r="E194" t="s">
        <v>1156</v>
      </c>
      <c r="F194" t="s">
        <v>1157</v>
      </c>
      <c r="G194" t="s">
        <v>1158</v>
      </c>
      <c r="I194">
        <v>19186</v>
      </c>
      <c r="J194" t="s">
        <v>1159</v>
      </c>
    </row>
    <row r="195" spans="1:10" x14ac:dyDescent="0.35">
      <c r="A195" t="str">
        <f>"0184"</f>
        <v>0184</v>
      </c>
      <c r="B195" t="str">
        <f>"01"</f>
        <v>01</v>
      </c>
      <c r="C195" t="s">
        <v>1709</v>
      </c>
      <c r="D195" t="s">
        <v>1160</v>
      </c>
      <c r="E195" t="s">
        <v>1161</v>
      </c>
      <c r="F195" t="s">
        <v>1162</v>
      </c>
      <c r="G195" t="s">
        <v>1163</v>
      </c>
      <c r="I195">
        <v>17186</v>
      </c>
      <c r="J195" t="s">
        <v>1164</v>
      </c>
    </row>
    <row r="196" spans="1:10" x14ac:dyDescent="0.35">
      <c r="A196" t="str">
        <f>"2422"</f>
        <v>2422</v>
      </c>
      <c r="B196" t="str">
        <f>"24"</f>
        <v>24</v>
      </c>
      <c r="C196" t="s">
        <v>1710</v>
      </c>
      <c r="D196" t="s">
        <v>1170</v>
      </c>
      <c r="E196" t="s">
        <v>1171</v>
      </c>
      <c r="F196" t="s">
        <v>1172</v>
      </c>
      <c r="G196" t="s">
        <v>1173</v>
      </c>
      <c r="I196">
        <v>92481</v>
      </c>
      <c r="J196" t="s">
        <v>1174</v>
      </c>
    </row>
    <row r="197" spans="1:10" x14ac:dyDescent="0.35">
      <c r="A197" t="str">
        <f>"1427"</f>
        <v>1427</v>
      </c>
      <c r="B197" t="str">
        <f>"14"</f>
        <v>14</v>
      </c>
      <c r="C197" t="s">
        <v>1711</v>
      </c>
      <c r="D197" t="s">
        <v>1175</v>
      </c>
      <c r="E197" t="s">
        <v>1176</v>
      </c>
      <c r="F197" t="s">
        <v>1177</v>
      </c>
      <c r="G197" t="s">
        <v>1178</v>
      </c>
      <c r="I197">
        <v>45680</v>
      </c>
      <c r="J197" t="s">
        <v>1179</v>
      </c>
    </row>
    <row r="198" spans="1:10" x14ac:dyDescent="0.35">
      <c r="A198" t="str">
        <f>"1230"</f>
        <v>1230</v>
      </c>
      <c r="B198" t="str">
        <f>"12"</f>
        <v>12</v>
      </c>
      <c r="C198" t="s">
        <v>1712</v>
      </c>
      <c r="D198" t="s">
        <v>1180</v>
      </c>
      <c r="E198" t="s">
        <v>1181</v>
      </c>
      <c r="F198" t="s">
        <v>1182</v>
      </c>
      <c r="G198" t="s">
        <v>1183</v>
      </c>
      <c r="I198">
        <v>24580</v>
      </c>
      <c r="J198" t="s">
        <v>1184</v>
      </c>
    </row>
    <row r="199" spans="1:10" x14ac:dyDescent="0.35">
      <c r="A199" t="str">
        <f>"1415"</f>
        <v>1415</v>
      </c>
      <c r="B199" t="str">
        <f>"14"</f>
        <v>14</v>
      </c>
      <c r="C199" t="s">
        <v>1713</v>
      </c>
      <c r="D199" t="s">
        <v>1185</v>
      </c>
      <c r="E199" t="s">
        <v>1186</v>
      </c>
      <c r="F199" t="s">
        <v>1187</v>
      </c>
      <c r="G199" t="s">
        <v>1188</v>
      </c>
      <c r="I199">
        <v>44482</v>
      </c>
      <c r="J199" t="s">
        <v>1189</v>
      </c>
    </row>
    <row r="200" spans="1:10" x14ac:dyDescent="0.35">
      <c r="A200" t="str">
        <f>"0180"</f>
        <v>0180</v>
      </c>
      <c r="B200" t="str">
        <f>"01"</f>
        <v>01</v>
      </c>
      <c r="C200" t="s">
        <v>1714</v>
      </c>
      <c r="D200" t="s">
        <v>1190</v>
      </c>
      <c r="E200" t="s">
        <v>1191</v>
      </c>
      <c r="F200" t="s">
        <v>1192</v>
      </c>
      <c r="G200" t="s">
        <v>1193</v>
      </c>
      <c r="H200" t="s">
        <v>453</v>
      </c>
      <c r="I200">
        <v>10535</v>
      </c>
      <c r="J200" t="s">
        <v>1194</v>
      </c>
    </row>
    <row r="201" spans="1:10" x14ac:dyDescent="0.35">
      <c r="A201" t="str">
        <f>"1760"</f>
        <v>1760</v>
      </c>
      <c r="B201" t="str">
        <f>"17"</f>
        <v>17</v>
      </c>
      <c r="C201" t="s">
        <v>1715</v>
      </c>
      <c r="D201" t="s">
        <v>1195</v>
      </c>
      <c r="E201" t="s">
        <v>1196</v>
      </c>
      <c r="F201" t="s">
        <v>1197</v>
      </c>
      <c r="G201" t="s">
        <v>1198</v>
      </c>
      <c r="H201" t="s">
        <v>1199</v>
      </c>
      <c r="I201">
        <v>68829</v>
      </c>
      <c r="J201" t="s">
        <v>1200</v>
      </c>
    </row>
    <row r="202" spans="1:10" x14ac:dyDescent="0.35">
      <c r="A202" t="str">
        <f>"2421"</f>
        <v>2421</v>
      </c>
      <c r="B202" t="str">
        <f>"24"</f>
        <v>24</v>
      </c>
      <c r="C202" t="s">
        <v>1716</v>
      </c>
      <c r="D202" t="s">
        <v>1201</v>
      </c>
      <c r="E202" t="s">
        <v>1202</v>
      </c>
      <c r="F202" t="s">
        <v>1203</v>
      </c>
      <c r="G202" t="s">
        <v>1204</v>
      </c>
      <c r="I202">
        <v>92381</v>
      </c>
      <c r="J202" t="s">
        <v>1205</v>
      </c>
    </row>
    <row r="203" spans="1:10" x14ac:dyDescent="0.35">
      <c r="A203" t="str">
        <f>"0486"</f>
        <v>0486</v>
      </c>
      <c r="B203" t="str">
        <f>"04"</f>
        <v>04</v>
      </c>
      <c r="C203" t="s">
        <v>1717</v>
      </c>
      <c r="D203" t="s">
        <v>1206</v>
      </c>
      <c r="E203" t="s">
        <v>1207</v>
      </c>
      <c r="F203" t="s">
        <v>1208</v>
      </c>
      <c r="G203" t="s">
        <v>1209</v>
      </c>
      <c r="I203">
        <v>64580</v>
      </c>
      <c r="J203" t="s">
        <v>1210</v>
      </c>
    </row>
    <row r="204" spans="1:10" x14ac:dyDescent="0.35">
      <c r="A204" t="str">
        <f>"1486"</f>
        <v>1486</v>
      </c>
      <c r="B204" t="str">
        <f>"14"</f>
        <v>14</v>
      </c>
      <c r="C204" t="s">
        <v>1718</v>
      </c>
      <c r="D204" t="s">
        <v>1211</v>
      </c>
      <c r="E204" t="s">
        <v>1212</v>
      </c>
      <c r="F204" t="s">
        <v>1213</v>
      </c>
      <c r="G204" t="s">
        <v>1214</v>
      </c>
      <c r="I204">
        <v>45280</v>
      </c>
      <c r="J204" t="s">
        <v>1215</v>
      </c>
    </row>
    <row r="205" spans="1:10" x14ac:dyDescent="0.35">
      <c r="A205" t="str">
        <f>"2313"</f>
        <v>2313</v>
      </c>
      <c r="B205" t="str">
        <f>"23"</f>
        <v>23</v>
      </c>
      <c r="C205" t="s">
        <v>1719</v>
      </c>
      <c r="D205" t="s">
        <v>1216</v>
      </c>
      <c r="E205" t="s">
        <v>1217</v>
      </c>
      <c r="F205" t="s">
        <v>1218</v>
      </c>
      <c r="G205" t="s">
        <v>1219</v>
      </c>
      <c r="H205" t="s">
        <v>22</v>
      </c>
      <c r="I205">
        <v>83324</v>
      </c>
      <c r="J205" t="s">
        <v>1220</v>
      </c>
    </row>
    <row r="206" spans="1:10" x14ac:dyDescent="0.35">
      <c r="A206" t="str">
        <f>"0183"</f>
        <v>0183</v>
      </c>
      <c r="B206" t="str">
        <f>"01"</f>
        <v>01</v>
      </c>
      <c r="C206" t="s">
        <v>1720</v>
      </c>
      <c r="D206" t="s">
        <v>1221</v>
      </c>
      <c r="E206" t="s">
        <v>1222</v>
      </c>
      <c r="F206" t="s">
        <v>1223</v>
      </c>
      <c r="G206" t="s">
        <v>1224</v>
      </c>
      <c r="I206">
        <v>17292</v>
      </c>
      <c r="J206" t="s">
        <v>1225</v>
      </c>
    </row>
    <row r="207" spans="1:10" x14ac:dyDescent="0.35">
      <c r="A207" t="str">
        <f>"2281"</f>
        <v>2281</v>
      </c>
      <c r="B207" t="str">
        <f>"22"</f>
        <v>22</v>
      </c>
      <c r="C207" t="s">
        <v>1721</v>
      </c>
      <c r="D207" t="s">
        <v>1226</v>
      </c>
      <c r="E207" t="s">
        <v>1227</v>
      </c>
      <c r="F207" t="s">
        <v>1228</v>
      </c>
      <c r="G207" t="s">
        <v>1229</v>
      </c>
      <c r="I207">
        <v>85185</v>
      </c>
      <c r="J207" t="s">
        <v>1230</v>
      </c>
    </row>
    <row r="208" spans="1:10" x14ac:dyDescent="0.35">
      <c r="A208" t="str">
        <f>"1766"</f>
        <v>1766</v>
      </c>
      <c r="B208" t="str">
        <f>"17"</f>
        <v>17</v>
      </c>
      <c r="C208" t="s">
        <v>1722</v>
      </c>
      <c r="D208" t="s">
        <v>1231</v>
      </c>
      <c r="E208" t="s">
        <v>1232</v>
      </c>
      <c r="F208" t="s">
        <v>1233</v>
      </c>
      <c r="G208" t="s">
        <v>1234</v>
      </c>
      <c r="I208">
        <v>68680</v>
      </c>
      <c r="J208" t="s">
        <v>1235</v>
      </c>
    </row>
    <row r="209" spans="1:10" x14ac:dyDescent="0.35">
      <c r="A209" t="str">
        <f>"1907"</f>
        <v>1907</v>
      </c>
      <c r="B209" t="str">
        <f>"19"</f>
        <v>19</v>
      </c>
      <c r="C209" t="s">
        <v>1723</v>
      </c>
      <c r="D209" t="s">
        <v>1236</v>
      </c>
      <c r="E209" t="s">
        <v>1237</v>
      </c>
      <c r="F209" t="s">
        <v>1238</v>
      </c>
      <c r="G209" t="s">
        <v>1239</v>
      </c>
      <c r="H209" t="s">
        <v>1240</v>
      </c>
      <c r="I209">
        <v>73523</v>
      </c>
      <c r="J209" t="s">
        <v>1241</v>
      </c>
    </row>
    <row r="210" spans="1:10" x14ac:dyDescent="0.35">
      <c r="A210" t="str">
        <f>"1214"</f>
        <v>1214</v>
      </c>
      <c r="B210" t="str">
        <f>"12"</f>
        <v>12</v>
      </c>
      <c r="C210" t="s">
        <v>1724</v>
      </c>
      <c r="D210" t="s">
        <v>1242</v>
      </c>
      <c r="E210" t="s">
        <v>1243</v>
      </c>
      <c r="F210" t="s">
        <v>1244</v>
      </c>
      <c r="G210" t="s">
        <v>1245</v>
      </c>
      <c r="I210">
        <v>26880</v>
      </c>
      <c r="J210" t="s">
        <v>1246</v>
      </c>
    </row>
    <row r="211" spans="1:10" x14ac:dyDescent="0.35">
      <c r="A211" t="str">
        <f>"1263"</f>
        <v>1263</v>
      </c>
      <c r="B211" t="str">
        <f>"12"</f>
        <v>12</v>
      </c>
      <c r="C211" t="s">
        <v>1725</v>
      </c>
      <c r="D211" t="s">
        <v>1247</v>
      </c>
      <c r="E211" t="s">
        <v>1248</v>
      </c>
      <c r="F211" t="s">
        <v>1249</v>
      </c>
      <c r="G211" t="s">
        <v>1250</v>
      </c>
      <c r="I211">
        <v>23380</v>
      </c>
      <c r="J211" t="s">
        <v>1251</v>
      </c>
    </row>
    <row r="212" spans="1:10" x14ac:dyDescent="0.35">
      <c r="A212" t="str">
        <f>"1465"</f>
        <v>1465</v>
      </c>
      <c r="B212" t="str">
        <f>"14"</f>
        <v>14</v>
      </c>
      <c r="C212" t="s">
        <v>1726</v>
      </c>
      <c r="D212" t="s">
        <v>1252</v>
      </c>
      <c r="E212" t="s">
        <v>1253</v>
      </c>
      <c r="F212" t="s">
        <v>1254</v>
      </c>
      <c r="G212" t="s">
        <v>1255</v>
      </c>
      <c r="I212">
        <v>51280</v>
      </c>
      <c r="J212" t="s">
        <v>1256</v>
      </c>
    </row>
    <row r="213" spans="1:10" x14ac:dyDescent="0.35">
      <c r="A213" t="str">
        <f>"1785"</f>
        <v>1785</v>
      </c>
      <c r="B213" t="str">
        <f>"17"</f>
        <v>17</v>
      </c>
      <c r="C213" t="s">
        <v>1727</v>
      </c>
      <c r="D213" t="s">
        <v>1057</v>
      </c>
      <c r="E213" t="s">
        <v>1058</v>
      </c>
      <c r="F213" t="s">
        <v>1059</v>
      </c>
      <c r="G213" t="s">
        <v>1060</v>
      </c>
      <c r="I213">
        <v>66180</v>
      </c>
      <c r="J213" t="s">
        <v>1061</v>
      </c>
    </row>
    <row r="214" spans="1:10" x14ac:dyDescent="0.35">
      <c r="A214" t="str">
        <f>"2082"</f>
        <v>2082</v>
      </c>
      <c r="B214" t="str">
        <f>"20"</f>
        <v>20</v>
      </c>
      <c r="C214" t="s">
        <v>1728</v>
      </c>
      <c r="D214" t="s">
        <v>1078</v>
      </c>
      <c r="E214" t="s">
        <v>1079</v>
      </c>
      <c r="F214" t="s">
        <v>1080</v>
      </c>
      <c r="G214" t="s">
        <v>1081</v>
      </c>
      <c r="H214" t="s">
        <v>1082</v>
      </c>
      <c r="I214">
        <v>78327</v>
      </c>
      <c r="J214" t="s">
        <v>1083</v>
      </c>
    </row>
    <row r="215" spans="1:10" x14ac:dyDescent="0.35">
      <c r="A215" t="str">
        <f>"0684"</f>
        <v>0684</v>
      </c>
      <c r="B215" t="str">
        <f>"06"</f>
        <v>06</v>
      </c>
      <c r="C215" t="s">
        <v>1729</v>
      </c>
      <c r="D215" t="s">
        <v>1084</v>
      </c>
      <c r="E215" t="s">
        <v>1085</v>
      </c>
      <c r="F215" t="s">
        <v>1086</v>
      </c>
      <c r="G215" t="s">
        <v>1087</v>
      </c>
      <c r="I215">
        <v>57680</v>
      </c>
      <c r="J215" t="s">
        <v>1088</v>
      </c>
    </row>
    <row r="216" spans="1:10" x14ac:dyDescent="0.35">
      <c r="A216" t="str">
        <f>"2182"</f>
        <v>2182</v>
      </c>
      <c r="B216" t="str">
        <f>"21"</f>
        <v>21</v>
      </c>
      <c r="C216" t="s">
        <v>1730</v>
      </c>
      <c r="D216" t="s">
        <v>1135</v>
      </c>
      <c r="E216" t="s">
        <v>1136</v>
      </c>
      <c r="F216" t="s">
        <v>1137</v>
      </c>
      <c r="G216" t="s">
        <v>1138</v>
      </c>
      <c r="I216">
        <v>82680</v>
      </c>
      <c r="J216" t="s">
        <v>1139</v>
      </c>
    </row>
    <row r="217" spans="1:10" x14ac:dyDescent="0.35">
      <c r="A217" t="str">
        <f>"0582"</f>
        <v>0582</v>
      </c>
      <c r="B217" t="str">
        <f>"05"</f>
        <v>05</v>
      </c>
      <c r="C217" t="s">
        <v>1731</v>
      </c>
      <c r="D217" t="s">
        <v>1140</v>
      </c>
      <c r="E217" t="s">
        <v>1141</v>
      </c>
      <c r="F217" t="s">
        <v>1142</v>
      </c>
      <c r="G217" t="s">
        <v>1143</v>
      </c>
      <c r="I217">
        <v>61480</v>
      </c>
      <c r="J217" t="s">
        <v>1144</v>
      </c>
    </row>
    <row r="218" spans="1:10" x14ac:dyDescent="0.35">
      <c r="A218" t="str">
        <f>"0181"</f>
        <v>0181</v>
      </c>
      <c r="B218" t="str">
        <f>"01"</f>
        <v>01</v>
      </c>
      <c r="C218" t="s">
        <v>1732</v>
      </c>
      <c r="D218" t="s">
        <v>1145</v>
      </c>
      <c r="E218" t="s">
        <v>1146</v>
      </c>
      <c r="F218" t="s">
        <v>1147</v>
      </c>
      <c r="G218" t="s">
        <v>1148</v>
      </c>
      <c r="I218">
        <v>15189</v>
      </c>
      <c r="J218" t="s">
        <v>1149</v>
      </c>
    </row>
    <row r="219" spans="1:10" x14ac:dyDescent="0.35">
      <c r="A219" t="str">
        <f>"1083"</f>
        <v>1083</v>
      </c>
      <c r="B219" t="str">
        <f>"10"</f>
        <v>10</v>
      </c>
      <c r="C219" t="s">
        <v>1733</v>
      </c>
      <c r="D219" t="s">
        <v>1165</v>
      </c>
      <c r="E219" t="s">
        <v>1166</v>
      </c>
      <c r="F219" t="s">
        <v>1167</v>
      </c>
      <c r="G219" t="s">
        <v>1168</v>
      </c>
      <c r="I219">
        <v>29480</v>
      </c>
      <c r="J219" t="s">
        <v>1169</v>
      </c>
    </row>
    <row r="220" spans="1:10" x14ac:dyDescent="0.35">
      <c r="A220" t="str">
        <f>"1435"</f>
        <v>1435</v>
      </c>
      <c r="B220" t="str">
        <f>"14"</f>
        <v>14</v>
      </c>
      <c r="C220" t="s">
        <v>1734</v>
      </c>
      <c r="D220" t="s">
        <v>1262</v>
      </c>
      <c r="E220" t="s">
        <v>1263</v>
      </c>
      <c r="F220" t="s">
        <v>1264</v>
      </c>
      <c r="G220" t="s">
        <v>1265</v>
      </c>
      <c r="I220">
        <v>45781</v>
      </c>
      <c r="J220" t="s">
        <v>1266</v>
      </c>
    </row>
    <row r="221" spans="1:10" x14ac:dyDescent="0.35">
      <c r="A221" t="str">
        <f>"1472"</f>
        <v>1472</v>
      </c>
      <c r="B221" t="str">
        <f>"14"</f>
        <v>14</v>
      </c>
      <c r="C221" t="s">
        <v>1735</v>
      </c>
      <c r="D221" t="s">
        <v>1267</v>
      </c>
      <c r="E221" t="s">
        <v>1268</v>
      </c>
      <c r="F221" t="s">
        <v>1269</v>
      </c>
      <c r="G221" t="s">
        <v>1270</v>
      </c>
      <c r="I221">
        <v>54380</v>
      </c>
      <c r="J221" t="s">
        <v>1271</v>
      </c>
    </row>
    <row r="222" spans="1:10" x14ac:dyDescent="0.35">
      <c r="A222" t="str">
        <f>"1498"</f>
        <v>1498</v>
      </c>
      <c r="B222" t="str">
        <f>"14"</f>
        <v>14</v>
      </c>
      <c r="C222" t="s">
        <v>1736</v>
      </c>
      <c r="D222" t="s">
        <v>1272</v>
      </c>
      <c r="E222" t="s">
        <v>1273</v>
      </c>
      <c r="F222" t="s">
        <v>1274</v>
      </c>
      <c r="G222" t="s">
        <v>1275</v>
      </c>
      <c r="I222">
        <v>52283</v>
      </c>
      <c r="J222" t="s">
        <v>1276</v>
      </c>
    </row>
    <row r="223" spans="1:10" x14ac:dyDescent="0.35">
      <c r="A223" t="str">
        <f>"0360"</f>
        <v>0360</v>
      </c>
      <c r="B223" t="str">
        <f>"03"</f>
        <v>03</v>
      </c>
      <c r="C223" t="s">
        <v>1737</v>
      </c>
      <c r="D223" t="s">
        <v>1277</v>
      </c>
      <c r="E223" t="s">
        <v>1278</v>
      </c>
      <c r="F223" t="s">
        <v>1279</v>
      </c>
      <c r="G223" t="s">
        <v>1280</v>
      </c>
      <c r="I223">
        <v>81580</v>
      </c>
      <c r="J223" t="s">
        <v>1281</v>
      </c>
    </row>
    <row r="224" spans="1:10" x14ac:dyDescent="0.35">
      <c r="A224" t="str">
        <f>"2262"</f>
        <v>2262</v>
      </c>
      <c r="B224" t="str">
        <f>"22"</f>
        <v>22</v>
      </c>
      <c r="C224" t="s">
        <v>1738</v>
      </c>
      <c r="D224" t="s">
        <v>1282</v>
      </c>
      <c r="E224" t="s">
        <v>1283</v>
      </c>
      <c r="F224" t="s">
        <v>1284</v>
      </c>
      <c r="G224" t="s">
        <v>1285</v>
      </c>
      <c r="I224">
        <v>86182</v>
      </c>
      <c r="J224" t="s">
        <v>1286</v>
      </c>
    </row>
    <row r="225" spans="1:10" x14ac:dyDescent="0.35">
      <c r="A225" t="str">
        <f>"0763"</f>
        <v>0763</v>
      </c>
      <c r="B225" t="str">
        <f>"07"</f>
        <v>07</v>
      </c>
      <c r="C225" t="s">
        <v>1739</v>
      </c>
      <c r="D225" t="s">
        <v>1287</v>
      </c>
      <c r="E225" t="s">
        <v>1288</v>
      </c>
      <c r="F225" t="s">
        <v>1289</v>
      </c>
      <c r="G225" t="s">
        <v>1290</v>
      </c>
      <c r="H225" t="s">
        <v>589</v>
      </c>
      <c r="I225">
        <v>36222</v>
      </c>
      <c r="J225" t="s">
        <v>1291</v>
      </c>
    </row>
    <row r="226" spans="1:10" x14ac:dyDescent="0.35">
      <c r="A226" t="str">
        <f>"1419"</f>
        <v>1419</v>
      </c>
      <c r="B226" t="str">
        <f>"14"</f>
        <v>14</v>
      </c>
      <c r="C226" t="s">
        <v>1740</v>
      </c>
      <c r="D226" t="s">
        <v>1292</v>
      </c>
      <c r="E226" t="s">
        <v>1293</v>
      </c>
      <c r="F226" t="s">
        <v>1294</v>
      </c>
      <c r="G226" t="s">
        <v>1295</v>
      </c>
      <c r="I226">
        <v>47180</v>
      </c>
      <c r="J226" t="s">
        <v>1296</v>
      </c>
    </row>
    <row r="227" spans="1:10" x14ac:dyDescent="0.35">
      <c r="A227" t="str">
        <f>"1270"</f>
        <v>1270</v>
      </c>
      <c r="B227" t="str">
        <f>"12"</f>
        <v>12</v>
      </c>
      <c r="C227" t="s">
        <v>1741</v>
      </c>
      <c r="D227" t="s">
        <v>1297</v>
      </c>
      <c r="E227" t="s">
        <v>1298</v>
      </c>
      <c r="F227" t="s">
        <v>1299</v>
      </c>
      <c r="G227" t="s">
        <v>1300</v>
      </c>
      <c r="I227">
        <v>27380</v>
      </c>
      <c r="J227" t="s">
        <v>1301</v>
      </c>
    </row>
    <row r="228" spans="1:10" x14ac:dyDescent="0.35">
      <c r="A228" t="str">
        <f>"1737"</f>
        <v>1737</v>
      </c>
      <c r="B228" t="str">
        <f>"17"</f>
        <v>17</v>
      </c>
      <c r="C228" t="s">
        <v>1742</v>
      </c>
      <c r="D228" t="s">
        <v>1314</v>
      </c>
      <c r="E228" t="s">
        <v>1315</v>
      </c>
      <c r="F228" t="s">
        <v>1316</v>
      </c>
      <c r="G228" t="s">
        <v>1317</v>
      </c>
      <c r="I228">
        <v>68580</v>
      </c>
      <c r="J228" t="s">
        <v>1318</v>
      </c>
    </row>
    <row r="229" spans="1:10" x14ac:dyDescent="0.35">
      <c r="A229" t="str">
        <f>"0834"</f>
        <v>0834</v>
      </c>
      <c r="B229" t="str">
        <f>"08"</f>
        <v>08</v>
      </c>
      <c r="C229" t="s">
        <v>1743</v>
      </c>
      <c r="D229" t="s">
        <v>1308</v>
      </c>
      <c r="E229" t="s">
        <v>1309</v>
      </c>
      <c r="F229" t="s">
        <v>1310</v>
      </c>
      <c r="G229" t="s">
        <v>1311</v>
      </c>
      <c r="H229" t="s">
        <v>1312</v>
      </c>
      <c r="I229">
        <v>38525</v>
      </c>
      <c r="J229" t="s">
        <v>1313</v>
      </c>
    </row>
    <row r="230" spans="1:10" x14ac:dyDescent="0.35">
      <c r="A230" t="str">
        <f>"1452"</f>
        <v>1452</v>
      </c>
      <c r="B230" t="str">
        <f>"14"</f>
        <v>14</v>
      </c>
      <c r="C230" t="s">
        <v>1744</v>
      </c>
      <c r="D230" t="s">
        <v>1324</v>
      </c>
      <c r="E230" t="s">
        <v>1325</v>
      </c>
      <c r="F230" t="s">
        <v>1326</v>
      </c>
      <c r="G230" t="s">
        <v>1327</v>
      </c>
      <c r="I230">
        <v>51480</v>
      </c>
      <c r="J230" t="s">
        <v>1328</v>
      </c>
    </row>
    <row r="231" spans="1:10" x14ac:dyDescent="0.35">
      <c r="A231" t="str">
        <f>"0687"</f>
        <v>0687</v>
      </c>
      <c r="B231" t="str">
        <f>"06"</f>
        <v>06</v>
      </c>
      <c r="C231" t="s">
        <v>1745</v>
      </c>
      <c r="D231" t="s">
        <v>1319</v>
      </c>
      <c r="E231" t="s">
        <v>1320</v>
      </c>
      <c r="F231" t="s">
        <v>1321</v>
      </c>
      <c r="G231" t="s">
        <v>1322</v>
      </c>
      <c r="I231">
        <v>57382</v>
      </c>
      <c r="J231" t="s">
        <v>1323</v>
      </c>
    </row>
    <row r="232" spans="1:10" x14ac:dyDescent="0.35">
      <c r="A232" t="str">
        <f>"1287"</f>
        <v>1287</v>
      </c>
      <c r="B232" t="str">
        <f>"12"</f>
        <v>12</v>
      </c>
      <c r="C232" t="s">
        <v>1746</v>
      </c>
      <c r="D232" t="s">
        <v>1329</v>
      </c>
      <c r="E232" t="s">
        <v>1330</v>
      </c>
      <c r="F232" t="s">
        <v>1331</v>
      </c>
      <c r="G232" t="s">
        <v>1332</v>
      </c>
      <c r="I232">
        <v>23183</v>
      </c>
      <c r="J232" t="s">
        <v>1333</v>
      </c>
    </row>
    <row r="233" spans="1:10" x14ac:dyDescent="0.35">
      <c r="A233" t="str">
        <f>"1488"</f>
        <v>1488</v>
      </c>
      <c r="B233" t="str">
        <f>"14"</f>
        <v>14</v>
      </c>
      <c r="C233" t="s">
        <v>1747</v>
      </c>
      <c r="D233" t="s">
        <v>1334</v>
      </c>
      <c r="E233" t="s">
        <v>1335</v>
      </c>
      <c r="F233" t="s">
        <v>1336</v>
      </c>
      <c r="G233" t="s">
        <v>1337</v>
      </c>
      <c r="I233">
        <v>46183</v>
      </c>
      <c r="J233" t="s">
        <v>1338</v>
      </c>
    </row>
    <row r="234" spans="1:10" x14ac:dyDescent="0.35">
      <c r="A234" t="str">
        <f>"0488"</f>
        <v>0488</v>
      </c>
      <c r="B234" t="str">
        <f>"04"</f>
        <v>04</v>
      </c>
      <c r="C234" t="s">
        <v>1748</v>
      </c>
      <c r="D234" t="s">
        <v>1339</v>
      </c>
      <c r="E234" t="s">
        <v>1340</v>
      </c>
      <c r="F234" t="s">
        <v>1341</v>
      </c>
      <c r="G234" t="s">
        <v>1342</v>
      </c>
      <c r="I234">
        <v>61980</v>
      </c>
      <c r="J234" t="s">
        <v>1343</v>
      </c>
    </row>
    <row r="235" spans="1:10" x14ac:dyDescent="0.35">
      <c r="A235" t="str">
        <f>"0138"</f>
        <v>0138</v>
      </c>
      <c r="B235" t="str">
        <f>"01"</f>
        <v>01</v>
      </c>
      <c r="C235" t="s">
        <v>1749</v>
      </c>
      <c r="D235" t="s">
        <v>1344</v>
      </c>
      <c r="E235" t="s">
        <v>1345</v>
      </c>
      <c r="F235" t="s">
        <v>1346</v>
      </c>
      <c r="G235" t="s">
        <v>1347</v>
      </c>
      <c r="I235">
        <v>13581</v>
      </c>
      <c r="J235" t="s">
        <v>1348</v>
      </c>
    </row>
    <row r="236" spans="1:10" x14ac:dyDescent="0.35">
      <c r="A236" t="str">
        <f>"0160"</f>
        <v>0160</v>
      </c>
      <c r="B236" t="str">
        <f>"01"</f>
        <v>01</v>
      </c>
      <c r="C236" t="s">
        <v>1750</v>
      </c>
      <c r="D236" t="s">
        <v>1257</v>
      </c>
      <c r="E236" t="s">
        <v>1258</v>
      </c>
      <c r="F236" t="s">
        <v>1259</v>
      </c>
      <c r="G236" t="s">
        <v>1260</v>
      </c>
      <c r="I236">
        <v>18380</v>
      </c>
      <c r="J236" t="s">
        <v>1261</v>
      </c>
    </row>
    <row r="237" spans="1:10" x14ac:dyDescent="0.35">
      <c r="A237" t="str">
        <f>"1473"</f>
        <v>1473</v>
      </c>
      <c r="B237" t="str">
        <f>"14"</f>
        <v>14</v>
      </c>
      <c r="C237" t="s">
        <v>1751</v>
      </c>
      <c r="D237" t="s">
        <v>1302</v>
      </c>
      <c r="E237" t="s">
        <v>1303</v>
      </c>
      <c r="F237" t="s">
        <v>1304</v>
      </c>
      <c r="G237" t="s">
        <v>1305</v>
      </c>
      <c r="H237" t="s">
        <v>1306</v>
      </c>
      <c r="I237">
        <v>54522</v>
      </c>
      <c r="J237" t="s">
        <v>1307</v>
      </c>
    </row>
    <row r="238" spans="1:10" x14ac:dyDescent="0.35">
      <c r="A238" t="str">
        <f>"1485"</f>
        <v>1485</v>
      </c>
      <c r="B238" t="str">
        <f>"14"</f>
        <v>14</v>
      </c>
      <c r="C238" t="s">
        <v>1752</v>
      </c>
      <c r="D238" t="s">
        <v>1349</v>
      </c>
      <c r="E238" t="s">
        <v>1350</v>
      </c>
      <c r="F238" t="s">
        <v>1351</v>
      </c>
      <c r="G238" t="s">
        <v>1352</v>
      </c>
      <c r="I238">
        <v>45181</v>
      </c>
      <c r="J238" t="s">
        <v>1353</v>
      </c>
    </row>
    <row r="239" spans="1:10" x14ac:dyDescent="0.35">
      <c r="A239" t="str">
        <f>"1491"</f>
        <v>1491</v>
      </c>
      <c r="B239" t="str">
        <f>"14"</f>
        <v>14</v>
      </c>
      <c r="C239" t="s">
        <v>1753</v>
      </c>
      <c r="D239" t="s">
        <v>1354</v>
      </c>
      <c r="E239" t="s">
        <v>1355</v>
      </c>
      <c r="F239" t="s">
        <v>1356</v>
      </c>
      <c r="G239" t="s">
        <v>1357</v>
      </c>
      <c r="I239">
        <v>52386</v>
      </c>
      <c r="J239" t="s">
        <v>1358</v>
      </c>
    </row>
    <row r="240" spans="1:10" x14ac:dyDescent="0.35">
      <c r="A240" t="str">
        <f>"2480"</f>
        <v>2480</v>
      </c>
      <c r="B240" t="str">
        <f>"24"</f>
        <v>24</v>
      </c>
      <c r="C240" t="s">
        <v>1754</v>
      </c>
      <c r="D240" t="s">
        <v>1359</v>
      </c>
      <c r="E240" t="s">
        <v>1360</v>
      </c>
      <c r="F240" t="s">
        <v>1361</v>
      </c>
      <c r="G240" t="s">
        <v>1362</v>
      </c>
      <c r="I240">
        <v>90184</v>
      </c>
      <c r="J240" t="s">
        <v>1363</v>
      </c>
    </row>
    <row r="241" spans="1:10" x14ac:dyDescent="0.35">
      <c r="A241" t="str">
        <f>"0114"</f>
        <v>0114</v>
      </c>
      <c r="B241" t="str">
        <f>"01"</f>
        <v>01</v>
      </c>
      <c r="C241" t="s">
        <v>1755</v>
      </c>
      <c r="D241" t="s">
        <v>1364</v>
      </c>
      <c r="E241" t="s">
        <v>1365</v>
      </c>
      <c r="F241" t="s">
        <v>1366</v>
      </c>
      <c r="G241" t="s">
        <v>1367</v>
      </c>
      <c r="I241">
        <v>19480</v>
      </c>
      <c r="J241" t="s">
        <v>1368</v>
      </c>
    </row>
    <row r="242" spans="1:10" x14ac:dyDescent="0.35">
      <c r="A242" t="str">
        <f>"0139"</f>
        <v>0139</v>
      </c>
      <c r="B242" t="str">
        <f>"01"</f>
        <v>01</v>
      </c>
      <c r="C242" t="s">
        <v>1756</v>
      </c>
      <c r="D242" t="s">
        <v>1369</v>
      </c>
      <c r="E242" t="s">
        <v>1370</v>
      </c>
      <c r="F242" t="s">
        <v>1371</v>
      </c>
      <c r="G242" t="s">
        <v>1372</v>
      </c>
      <c r="I242">
        <v>19681</v>
      </c>
      <c r="J242" t="s">
        <v>1373</v>
      </c>
    </row>
    <row r="243" spans="1:10" x14ac:dyDescent="0.35">
      <c r="A243" t="str">
        <f>"0380"</f>
        <v>0380</v>
      </c>
      <c r="B243" t="str">
        <f>"03"</f>
        <v>03</v>
      </c>
      <c r="C243" t="s">
        <v>1757</v>
      </c>
      <c r="D243" t="s">
        <v>1374</v>
      </c>
      <c r="E243" t="s">
        <v>1375</v>
      </c>
      <c r="F243" t="s">
        <v>1376</v>
      </c>
      <c r="G243" t="s">
        <v>1377</v>
      </c>
      <c r="I243">
        <v>75375</v>
      </c>
      <c r="J243" t="s">
        <v>1378</v>
      </c>
    </row>
    <row r="244" spans="1:10" x14ac:dyDescent="0.35">
      <c r="A244" t="str">
        <f>"0760"</f>
        <v>0760</v>
      </c>
      <c r="B244" t="str">
        <f>"07"</f>
        <v>07</v>
      </c>
      <c r="C244" t="s">
        <v>1758</v>
      </c>
      <c r="D244" t="s">
        <v>1379</v>
      </c>
      <c r="E244" t="s">
        <v>1380</v>
      </c>
      <c r="F244" t="s">
        <v>1381</v>
      </c>
      <c r="G244" t="s">
        <v>1382</v>
      </c>
      <c r="H244" t="s">
        <v>1383</v>
      </c>
      <c r="I244">
        <v>36421</v>
      </c>
      <c r="J244" t="s">
        <v>1384</v>
      </c>
    </row>
    <row r="245" spans="1:10" x14ac:dyDescent="0.35">
      <c r="A245" t="str">
        <f>"0584"</f>
        <v>0584</v>
      </c>
      <c r="B245" t="str">
        <f>"05"</f>
        <v>05</v>
      </c>
      <c r="C245" t="s">
        <v>1759</v>
      </c>
      <c r="D245" t="s">
        <v>1385</v>
      </c>
      <c r="E245" t="s">
        <v>1386</v>
      </c>
      <c r="F245" t="s">
        <v>1387</v>
      </c>
      <c r="G245" t="s">
        <v>1388</v>
      </c>
      <c r="I245">
        <v>59280</v>
      </c>
      <c r="J245" t="s">
        <v>1389</v>
      </c>
    </row>
    <row r="246" spans="1:10" x14ac:dyDescent="0.35">
      <c r="A246" t="str">
        <f>"0665"</f>
        <v>0665</v>
      </c>
      <c r="B246" t="str">
        <f>"06"</f>
        <v>06</v>
      </c>
      <c r="C246" t="s">
        <v>1760</v>
      </c>
      <c r="D246" t="s">
        <v>1390</v>
      </c>
      <c r="E246" t="s">
        <v>1391</v>
      </c>
      <c r="F246" t="s">
        <v>1392</v>
      </c>
      <c r="G246" t="s">
        <v>1393</v>
      </c>
      <c r="H246" t="s">
        <v>1394</v>
      </c>
      <c r="I246">
        <v>56821</v>
      </c>
      <c r="J246" t="s">
        <v>1395</v>
      </c>
    </row>
    <row r="247" spans="1:10" x14ac:dyDescent="0.35">
      <c r="A247" t="str">
        <f>"0563"</f>
        <v>0563</v>
      </c>
      <c r="B247" t="str">
        <f>"05"</f>
        <v>05</v>
      </c>
      <c r="C247" t="s">
        <v>1761</v>
      </c>
      <c r="D247" t="s">
        <v>1396</v>
      </c>
      <c r="E247" t="s">
        <v>1397</v>
      </c>
      <c r="F247" t="s">
        <v>1398</v>
      </c>
      <c r="G247" t="s">
        <v>1399</v>
      </c>
      <c r="I247">
        <v>61580</v>
      </c>
      <c r="J247" t="s">
        <v>1400</v>
      </c>
    </row>
    <row r="248" spans="1:10" x14ac:dyDescent="0.35">
      <c r="A248" t="str">
        <f>"0115"</f>
        <v>0115</v>
      </c>
      <c r="B248" t="str">
        <f>"01"</f>
        <v>01</v>
      </c>
      <c r="C248" t="s">
        <v>1762</v>
      </c>
      <c r="D248" t="s">
        <v>1401</v>
      </c>
      <c r="E248" t="s">
        <v>1402</v>
      </c>
      <c r="F248" t="s">
        <v>1403</v>
      </c>
      <c r="G248" t="s">
        <v>1404</v>
      </c>
      <c r="I248">
        <v>18686</v>
      </c>
      <c r="J248" t="s">
        <v>1405</v>
      </c>
    </row>
    <row r="249" spans="1:10" x14ac:dyDescent="0.35">
      <c r="A249" t="str">
        <f>"2021"</f>
        <v>2021</v>
      </c>
      <c r="B249" t="str">
        <f>"20"</f>
        <v>20</v>
      </c>
      <c r="C249" t="s">
        <v>1763</v>
      </c>
      <c r="D249" t="s">
        <v>1416</v>
      </c>
      <c r="E249" t="s">
        <v>1417</v>
      </c>
      <c r="F249" t="s">
        <v>1418</v>
      </c>
      <c r="G249" t="s">
        <v>1419</v>
      </c>
      <c r="I249">
        <v>78631</v>
      </c>
      <c r="J249" t="s">
        <v>1420</v>
      </c>
    </row>
    <row r="250" spans="1:10" x14ac:dyDescent="0.35">
      <c r="A250" t="str">
        <f>"1470"</f>
        <v>1470</v>
      </c>
      <c r="B250" t="str">
        <f>"14"</f>
        <v>14</v>
      </c>
      <c r="C250" t="s">
        <v>1764</v>
      </c>
      <c r="D250" t="s">
        <v>1421</v>
      </c>
      <c r="E250" t="s">
        <v>1422</v>
      </c>
      <c r="F250" t="s">
        <v>1423</v>
      </c>
      <c r="G250" t="s">
        <v>1424</v>
      </c>
      <c r="I250">
        <v>53481</v>
      </c>
      <c r="J250" t="s">
        <v>1425</v>
      </c>
    </row>
    <row r="251" spans="1:10" x14ac:dyDescent="0.35">
      <c r="A251" t="str">
        <f>"1383"</f>
        <v>1383</v>
      </c>
      <c r="B251" t="str">
        <f>"13"</f>
        <v>13</v>
      </c>
      <c r="C251" t="s">
        <v>1765</v>
      </c>
      <c r="D251" t="s">
        <v>1426</v>
      </c>
      <c r="E251" t="s">
        <v>1427</v>
      </c>
      <c r="F251" t="s">
        <v>1428</v>
      </c>
      <c r="G251" t="s">
        <v>1429</v>
      </c>
      <c r="I251">
        <v>43280</v>
      </c>
      <c r="J251" t="s">
        <v>1430</v>
      </c>
    </row>
    <row r="252" spans="1:10" x14ac:dyDescent="0.35">
      <c r="A252" t="str">
        <f>"0187"</f>
        <v>0187</v>
      </c>
      <c r="B252" t="str">
        <f>"01"</f>
        <v>01</v>
      </c>
      <c r="C252" t="s">
        <v>1766</v>
      </c>
      <c r="D252" t="s">
        <v>1456</v>
      </c>
      <c r="E252" t="s">
        <v>1457</v>
      </c>
      <c r="F252" t="s">
        <v>1458</v>
      </c>
      <c r="G252" t="s">
        <v>1459</v>
      </c>
      <c r="I252">
        <v>18583</v>
      </c>
      <c r="J252" t="s">
        <v>1460</v>
      </c>
    </row>
    <row r="253" spans="1:10" x14ac:dyDescent="0.35">
      <c r="A253" t="str">
        <f>"1233"</f>
        <v>1233</v>
      </c>
      <c r="B253" t="str">
        <f>"12"</f>
        <v>12</v>
      </c>
      <c r="C253" t="s">
        <v>1767</v>
      </c>
      <c r="D253" t="s">
        <v>1467</v>
      </c>
      <c r="E253" t="s">
        <v>1468</v>
      </c>
      <c r="F253" t="s">
        <v>1469</v>
      </c>
      <c r="G253" t="s">
        <v>1470</v>
      </c>
      <c r="I253">
        <v>23581</v>
      </c>
      <c r="J253" t="s">
        <v>1471</v>
      </c>
    </row>
    <row r="254" spans="1:10" x14ac:dyDescent="0.35">
      <c r="A254" t="str">
        <f>"0685"</f>
        <v>0685</v>
      </c>
      <c r="B254" t="str">
        <f>"06"</f>
        <v>06</v>
      </c>
      <c r="C254" t="s">
        <v>1768</v>
      </c>
      <c r="D254" t="s">
        <v>1472</v>
      </c>
      <c r="E254" t="s">
        <v>1473</v>
      </c>
      <c r="F254" t="s">
        <v>1474</v>
      </c>
      <c r="G254" t="s">
        <v>1475</v>
      </c>
      <c r="I254">
        <v>57480</v>
      </c>
      <c r="J254" t="s">
        <v>1476</v>
      </c>
    </row>
    <row r="255" spans="1:10" x14ac:dyDescent="0.35">
      <c r="A255" t="str">
        <f>"2462"</f>
        <v>2462</v>
      </c>
      <c r="B255" t="str">
        <f>"24"</f>
        <v>24</v>
      </c>
      <c r="C255" t="s">
        <v>1769</v>
      </c>
      <c r="D255" t="s">
        <v>1477</v>
      </c>
      <c r="E255" t="s">
        <v>1478</v>
      </c>
      <c r="F255" t="s">
        <v>1479</v>
      </c>
      <c r="G255" t="s">
        <v>1480</v>
      </c>
      <c r="I255">
        <v>91281</v>
      </c>
      <c r="J255" t="s">
        <v>1481</v>
      </c>
    </row>
    <row r="256" spans="1:10" x14ac:dyDescent="0.35">
      <c r="A256" t="str">
        <f>"0884"</f>
        <v>0884</v>
      </c>
      <c r="B256" t="str">
        <f>"08"</f>
        <v>08</v>
      </c>
      <c r="C256" t="s">
        <v>1770</v>
      </c>
      <c r="D256" t="s">
        <v>1482</v>
      </c>
      <c r="E256" t="s">
        <v>1483</v>
      </c>
      <c r="F256" t="s">
        <v>1484</v>
      </c>
      <c r="G256" t="s">
        <v>1485</v>
      </c>
      <c r="H256" t="s">
        <v>453</v>
      </c>
      <c r="I256">
        <v>59881</v>
      </c>
      <c r="J256" t="s">
        <v>1486</v>
      </c>
    </row>
    <row r="257" spans="1:10" x14ac:dyDescent="0.35">
      <c r="A257" t="str">
        <f>"2404"</f>
        <v>2404</v>
      </c>
      <c r="B257" t="str">
        <f>"24"</f>
        <v>24</v>
      </c>
      <c r="C257" t="s">
        <v>1771</v>
      </c>
      <c r="D257" t="s">
        <v>1487</v>
      </c>
      <c r="E257" t="s">
        <v>1488</v>
      </c>
      <c r="F257" t="s">
        <v>1489</v>
      </c>
      <c r="G257" t="s">
        <v>1490</v>
      </c>
      <c r="I257">
        <v>92281</v>
      </c>
      <c r="J257" t="s">
        <v>1491</v>
      </c>
    </row>
    <row r="258" spans="1:10" x14ac:dyDescent="0.35">
      <c r="A258" t="str">
        <f>"0428"</f>
        <v>0428</v>
      </c>
      <c r="B258" t="str">
        <f>"04"</f>
        <v>04</v>
      </c>
      <c r="C258" t="s">
        <v>1772</v>
      </c>
      <c r="D258" t="s">
        <v>1492</v>
      </c>
      <c r="E258" t="s">
        <v>1493</v>
      </c>
      <c r="F258" t="s">
        <v>1494</v>
      </c>
      <c r="G258" t="s">
        <v>1495</v>
      </c>
      <c r="I258">
        <v>64380</v>
      </c>
      <c r="J258" t="s">
        <v>1496</v>
      </c>
    </row>
    <row r="259" spans="1:10" x14ac:dyDescent="0.35">
      <c r="A259" t="str">
        <f>"1442"</f>
        <v>1442</v>
      </c>
      <c r="B259" t="str">
        <f>"14"</f>
        <v>14</v>
      </c>
      <c r="C259" t="s">
        <v>1773</v>
      </c>
      <c r="D259" t="s">
        <v>1431</v>
      </c>
      <c r="E259" t="s">
        <v>1432</v>
      </c>
      <c r="F259" t="s">
        <v>1433</v>
      </c>
      <c r="G259" t="s">
        <v>1434</v>
      </c>
      <c r="I259">
        <v>44780</v>
      </c>
      <c r="J259" t="s">
        <v>1435</v>
      </c>
    </row>
    <row r="260" spans="1:10" x14ac:dyDescent="0.35">
      <c r="A260" t="str">
        <f>"1487"</f>
        <v>1487</v>
      </c>
      <c r="B260" t="str">
        <f>"14"</f>
        <v>14</v>
      </c>
      <c r="C260" t="s">
        <v>1774</v>
      </c>
      <c r="D260" t="s">
        <v>1406</v>
      </c>
      <c r="E260" t="s">
        <v>1407</v>
      </c>
      <c r="F260" t="s">
        <v>1408</v>
      </c>
      <c r="G260" t="s">
        <v>1409</v>
      </c>
      <c r="I260">
        <v>46285</v>
      </c>
      <c r="J260" t="s">
        <v>1410</v>
      </c>
    </row>
    <row r="261" spans="1:10" x14ac:dyDescent="0.35">
      <c r="A261" t="str">
        <f>"2460"</f>
        <v>2460</v>
      </c>
      <c r="B261" t="str">
        <f>"24"</f>
        <v>24</v>
      </c>
      <c r="C261" t="s">
        <v>1775</v>
      </c>
      <c r="D261" t="s">
        <v>1411</v>
      </c>
      <c r="E261" t="s">
        <v>1412</v>
      </c>
      <c r="F261" t="s">
        <v>1413</v>
      </c>
      <c r="G261" t="s">
        <v>1414</v>
      </c>
      <c r="I261">
        <v>91181</v>
      </c>
      <c r="J261" t="s">
        <v>1415</v>
      </c>
    </row>
    <row r="262" spans="1:10" x14ac:dyDescent="0.35">
      <c r="A262" t="str">
        <f>"0120"</f>
        <v>0120</v>
      </c>
      <c r="B262" t="str">
        <f>"01"</f>
        <v>01</v>
      </c>
      <c r="C262" t="s">
        <v>1776</v>
      </c>
      <c r="D262" t="s">
        <v>1436</v>
      </c>
      <c r="E262" t="s">
        <v>1437</v>
      </c>
      <c r="F262" t="s">
        <v>1438</v>
      </c>
      <c r="G262" t="s">
        <v>1439</v>
      </c>
      <c r="I262">
        <v>13481</v>
      </c>
      <c r="J262" t="s">
        <v>1440</v>
      </c>
    </row>
    <row r="263" spans="1:10" x14ac:dyDescent="0.35">
      <c r="A263" t="str">
        <f>"0683"</f>
        <v>0683</v>
      </c>
      <c r="B263" t="str">
        <f>"06"</f>
        <v>06</v>
      </c>
      <c r="C263" t="s">
        <v>1777</v>
      </c>
      <c r="D263" t="s">
        <v>1441</v>
      </c>
      <c r="E263" t="s">
        <v>1442</v>
      </c>
      <c r="F263" t="s">
        <v>1443</v>
      </c>
      <c r="G263" t="s">
        <v>1444</v>
      </c>
      <c r="I263">
        <v>33183</v>
      </c>
      <c r="J263" t="s">
        <v>1445</v>
      </c>
    </row>
    <row r="264" spans="1:10" x14ac:dyDescent="0.35">
      <c r="A264" t="str">
        <f>"0883"</f>
        <v>0883</v>
      </c>
      <c r="B264" t="str">
        <f>"08"</f>
        <v>08</v>
      </c>
      <c r="C264" t="s">
        <v>1778</v>
      </c>
      <c r="D264" t="s">
        <v>1451</v>
      </c>
      <c r="E264" t="s">
        <v>1452</v>
      </c>
      <c r="F264" t="s">
        <v>1453</v>
      </c>
      <c r="G264" t="s">
        <v>1454</v>
      </c>
      <c r="I264">
        <v>59380</v>
      </c>
      <c r="J264" t="s">
        <v>1455</v>
      </c>
    </row>
    <row r="265" spans="1:10" x14ac:dyDescent="0.35">
      <c r="A265" t="str">
        <f>"1980"</f>
        <v>1980</v>
      </c>
      <c r="B265" t="str">
        <f>"19"</f>
        <v>19</v>
      </c>
      <c r="C265" t="s">
        <v>1779</v>
      </c>
      <c r="D265" t="s">
        <v>1446</v>
      </c>
      <c r="E265" t="s">
        <v>1447</v>
      </c>
      <c r="F265" t="s">
        <v>1448</v>
      </c>
      <c r="G265" t="s">
        <v>1449</v>
      </c>
      <c r="H265" t="s">
        <v>453</v>
      </c>
      <c r="I265">
        <v>72187</v>
      </c>
      <c r="J265" t="s">
        <v>1450</v>
      </c>
    </row>
    <row r="266" spans="1:10" x14ac:dyDescent="0.35">
      <c r="A266" t="str">
        <f>"0780"</f>
        <v>0780</v>
      </c>
      <c r="B266" t="str">
        <f>"07"</f>
        <v>07</v>
      </c>
      <c r="C266" t="s">
        <v>1780</v>
      </c>
      <c r="D266" t="s">
        <v>1461</v>
      </c>
      <c r="E266" t="s">
        <v>1462</v>
      </c>
      <c r="F266" t="s">
        <v>1463</v>
      </c>
      <c r="G266" t="s">
        <v>1464</v>
      </c>
      <c r="H266" t="s">
        <v>1465</v>
      </c>
      <c r="I266">
        <v>35112</v>
      </c>
      <c r="J266" t="s">
        <v>1466</v>
      </c>
    </row>
    <row r="267" spans="1:10" x14ac:dyDescent="0.35">
      <c r="A267" t="str">
        <f>"0512"</f>
        <v>0512</v>
      </c>
      <c r="B267" t="str">
        <f>"05"</f>
        <v>05</v>
      </c>
      <c r="C267" t="s">
        <v>1781</v>
      </c>
      <c r="D267" t="s">
        <v>1497</v>
      </c>
      <c r="E267" t="s">
        <v>1498</v>
      </c>
      <c r="F267" t="s">
        <v>1499</v>
      </c>
      <c r="G267" t="s">
        <v>1500</v>
      </c>
      <c r="H267" t="s">
        <v>1501</v>
      </c>
      <c r="I267">
        <v>57374</v>
      </c>
      <c r="J267" t="s">
        <v>1502</v>
      </c>
    </row>
    <row r="268" spans="1:10" x14ac:dyDescent="0.35">
      <c r="A268" t="str">
        <f>"1286"</f>
        <v>1286</v>
      </c>
      <c r="B268" t="str">
        <f>"12"</f>
        <v>12</v>
      </c>
      <c r="C268" t="s">
        <v>1782</v>
      </c>
      <c r="D268" t="s">
        <v>1503</v>
      </c>
      <c r="E268" t="s">
        <v>1504</v>
      </c>
      <c r="F268" t="s">
        <v>1505</v>
      </c>
      <c r="G268" t="s">
        <v>1506</v>
      </c>
      <c r="I268">
        <v>27180</v>
      </c>
      <c r="J268" t="s">
        <v>1507</v>
      </c>
    </row>
    <row r="269" spans="1:10" x14ac:dyDescent="0.35">
      <c r="A269" t="str">
        <f>"1492"</f>
        <v>1492</v>
      </c>
      <c r="B269" t="str">
        <f>"14"</f>
        <v>14</v>
      </c>
      <c r="C269" t="s">
        <v>1783</v>
      </c>
      <c r="D269" t="s">
        <v>45</v>
      </c>
      <c r="E269" t="s">
        <v>46</v>
      </c>
      <c r="F269" t="s">
        <v>47</v>
      </c>
      <c r="G269" t="s">
        <v>48</v>
      </c>
      <c r="H269" t="s">
        <v>49</v>
      </c>
      <c r="I269">
        <v>66222</v>
      </c>
      <c r="J269" t="s">
        <v>50</v>
      </c>
    </row>
    <row r="270" spans="1:10" x14ac:dyDescent="0.35">
      <c r="A270" t="str">
        <f>"2260"</f>
        <v>2260</v>
      </c>
      <c r="B270" t="str">
        <f>"22"</f>
        <v>22</v>
      </c>
      <c r="C270" t="s">
        <v>1784</v>
      </c>
      <c r="D270" t="s">
        <v>57</v>
      </c>
      <c r="E270" t="s">
        <v>58</v>
      </c>
      <c r="F270" t="s">
        <v>59</v>
      </c>
      <c r="G270" t="s">
        <v>60</v>
      </c>
      <c r="I270">
        <v>84181</v>
      </c>
      <c r="J270" t="s">
        <v>61</v>
      </c>
    </row>
    <row r="271" spans="1:10" x14ac:dyDescent="0.35">
      <c r="A271" t="str">
        <f>"2321"</f>
        <v>2321</v>
      </c>
      <c r="B271" t="str">
        <f>"23"</f>
        <v>23</v>
      </c>
      <c r="C271" t="s">
        <v>1785</v>
      </c>
      <c r="D271" t="s">
        <v>73</v>
      </c>
      <c r="E271" t="s">
        <v>74</v>
      </c>
      <c r="F271" t="s">
        <v>75</v>
      </c>
      <c r="G271" t="s">
        <v>76</v>
      </c>
      <c r="H271" t="s">
        <v>77</v>
      </c>
      <c r="I271">
        <v>83005</v>
      </c>
      <c r="J271" t="s">
        <v>78</v>
      </c>
    </row>
    <row r="272" spans="1:10" x14ac:dyDescent="0.35">
      <c r="A272" t="str">
        <f>"1765"</f>
        <v>1765</v>
      </c>
      <c r="B272" t="str">
        <f>"17"</f>
        <v>17</v>
      </c>
      <c r="C272" t="s">
        <v>1786</v>
      </c>
      <c r="D272" t="s">
        <v>79</v>
      </c>
      <c r="E272" t="s">
        <v>80</v>
      </c>
      <c r="F272" t="s">
        <v>81</v>
      </c>
      <c r="G272" t="s">
        <v>82</v>
      </c>
      <c r="H272" t="s">
        <v>83</v>
      </c>
      <c r="I272">
        <v>67229</v>
      </c>
      <c r="J272" t="s">
        <v>84</v>
      </c>
    </row>
    <row r="273" spans="1:10" x14ac:dyDescent="0.35">
      <c r="A273" t="str">
        <f>"2463"</f>
        <v>2463</v>
      </c>
      <c r="B273" t="str">
        <f>"24"</f>
        <v>24</v>
      </c>
      <c r="C273" t="s">
        <v>1787</v>
      </c>
      <c r="D273" t="s">
        <v>100</v>
      </c>
      <c r="E273" t="s">
        <v>101</v>
      </c>
      <c r="F273" t="s">
        <v>102</v>
      </c>
      <c r="G273" t="s">
        <v>103</v>
      </c>
      <c r="I273">
        <v>91985</v>
      </c>
      <c r="J273" t="s">
        <v>104</v>
      </c>
    </row>
    <row r="274" spans="1:10" x14ac:dyDescent="0.35">
      <c r="A274" t="str">
        <f>"1277"</f>
        <v>1277</v>
      </c>
      <c r="B274" t="str">
        <f>"12"</f>
        <v>12</v>
      </c>
      <c r="C274" t="s">
        <v>1788</v>
      </c>
      <c r="D274" t="s">
        <v>110</v>
      </c>
      <c r="E274" t="s">
        <v>111</v>
      </c>
      <c r="F274" t="s">
        <v>112</v>
      </c>
      <c r="G274" t="s">
        <v>113</v>
      </c>
      <c r="I274">
        <v>26580</v>
      </c>
      <c r="J274" t="s">
        <v>114</v>
      </c>
    </row>
    <row r="275" spans="1:10" x14ac:dyDescent="0.35">
      <c r="A275" t="str">
        <f>"0561"</f>
        <v>0561</v>
      </c>
      <c r="B275" t="str">
        <f>"05"</f>
        <v>05</v>
      </c>
      <c r="C275" t="s">
        <v>1789</v>
      </c>
      <c r="D275" t="s">
        <v>115</v>
      </c>
      <c r="E275" t="s">
        <v>116</v>
      </c>
      <c r="F275" t="s">
        <v>117</v>
      </c>
      <c r="G275" t="s">
        <v>118</v>
      </c>
      <c r="H275" t="s">
        <v>119</v>
      </c>
      <c r="I275">
        <v>59725</v>
      </c>
      <c r="J275" t="s">
        <v>120</v>
      </c>
    </row>
    <row r="276" spans="1:10" x14ac:dyDescent="0.35">
      <c r="A276" t="str">
        <f>"0765"</f>
        <v>0765</v>
      </c>
      <c r="B276" t="str">
        <f>"07"</f>
        <v>07</v>
      </c>
      <c r="C276" t="s">
        <v>1790</v>
      </c>
      <c r="D276" t="s">
        <v>18</v>
      </c>
      <c r="E276" t="s">
        <v>19</v>
      </c>
      <c r="F276" t="s">
        <v>20</v>
      </c>
      <c r="G276" t="s">
        <v>21</v>
      </c>
      <c r="H276" t="s">
        <v>22</v>
      </c>
      <c r="I276">
        <v>34323</v>
      </c>
      <c r="J276" t="s">
        <v>23</v>
      </c>
    </row>
    <row r="277" spans="1:10" x14ac:dyDescent="0.35">
      <c r="A277" t="str">
        <f>"2039"</f>
        <v>2039</v>
      </c>
      <c r="B277" t="str">
        <f>"20"</f>
        <v>20</v>
      </c>
      <c r="C277" t="s">
        <v>1791</v>
      </c>
      <c r="D277" t="s">
        <v>24</v>
      </c>
      <c r="E277" t="s">
        <v>25</v>
      </c>
      <c r="F277" t="s">
        <v>26</v>
      </c>
      <c r="G277" t="s">
        <v>27</v>
      </c>
      <c r="H277" t="s">
        <v>28</v>
      </c>
      <c r="I277">
        <v>79622</v>
      </c>
      <c r="J277" t="s">
        <v>29</v>
      </c>
    </row>
    <row r="278" spans="1:10" x14ac:dyDescent="0.35">
      <c r="A278" t="str">
        <f>"0319"</f>
        <v>0319</v>
      </c>
      <c r="B278" t="str">
        <f>"03"</f>
        <v>03</v>
      </c>
      <c r="C278" t="s">
        <v>1792</v>
      </c>
      <c r="D278" t="s">
        <v>34</v>
      </c>
      <c r="E278" t="s">
        <v>35</v>
      </c>
      <c r="F278" t="s">
        <v>36</v>
      </c>
      <c r="G278" t="s">
        <v>37</v>
      </c>
      <c r="H278" t="s">
        <v>38</v>
      </c>
      <c r="I278">
        <v>81421</v>
      </c>
      <c r="J278" t="s">
        <v>39</v>
      </c>
    </row>
    <row r="279" spans="1:10" x14ac:dyDescent="0.35">
      <c r="A279" t="str">
        <f>"2560"</f>
        <v>2560</v>
      </c>
      <c r="B279" t="str">
        <f>"25"</f>
        <v>25</v>
      </c>
      <c r="C279" t="s">
        <v>1793</v>
      </c>
      <c r="D279" t="s">
        <v>40</v>
      </c>
      <c r="E279" t="s">
        <v>41</v>
      </c>
      <c r="F279" t="s">
        <v>42</v>
      </c>
      <c r="G279" t="s">
        <v>43</v>
      </c>
      <c r="I279">
        <v>94285</v>
      </c>
      <c r="J279" t="s">
        <v>44</v>
      </c>
    </row>
    <row r="280" spans="1:10" x14ac:dyDescent="0.35">
      <c r="A280" t="str">
        <f>"1292"</f>
        <v>1292</v>
      </c>
      <c r="B280" t="str">
        <f>"12"</f>
        <v>12</v>
      </c>
      <c r="C280" t="s">
        <v>1794</v>
      </c>
      <c r="D280" t="s">
        <v>62</v>
      </c>
      <c r="E280" t="s">
        <v>63</v>
      </c>
      <c r="F280" t="s">
        <v>64</v>
      </c>
      <c r="G280" t="s">
        <v>65</v>
      </c>
      <c r="I280">
        <v>26280</v>
      </c>
      <c r="J280" t="s">
        <v>66</v>
      </c>
    </row>
    <row r="281" spans="1:10" x14ac:dyDescent="0.35">
      <c r="A281" t="str">
        <f>"1407"</f>
        <v>1407</v>
      </c>
      <c r="B281" t="str">
        <f>"14"</f>
        <v>14</v>
      </c>
      <c r="C281" t="s">
        <v>1795</v>
      </c>
      <c r="D281" t="s">
        <v>917</v>
      </c>
      <c r="E281" t="s">
        <v>918</v>
      </c>
      <c r="F281" t="s">
        <v>919</v>
      </c>
      <c r="G281" t="s">
        <v>920</v>
      </c>
      <c r="I281">
        <v>47580</v>
      </c>
      <c r="J281" t="s">
        <v>921</v>
      </c>
    </row>
    <row r="282" spans="1:10" x14ac:dyDescent="0.35">
      <c r="A282" t="str">
        <f>"0509"</f>
        <v>0509</v>
      </c>
      <c r="B282" t="str">
        <f>"05"</f>
        <v>05</v>
      </c>
      <c r="C282" t="s">
        <v>1796</v>
      </c>
      <c r="D282" t="s">
        <v>922</v>
      </c>
      <c r="E282" t="s">
        <v>923</v>
      </c>
      <c r="F282" t="s">
        <v>924</v>
      </c>
      <c r="G282" t="s">
        <v>925</v>
      </c>
      <c r="I282">
        <v>59980</v>
      </c>
      <c r="J282" t="s">
        <v>926</v>
      </c>
    </row>
    <row r="283" spans="1:10" x14ac:dyDescent="0.35">
      <c r="A283" t="str">
        <f>"1880"</f>
        <v>1880</v>
      </c>
      <c r="B283" t="str">
        <f>"18"</f>
        <v>18</v>
      </c>
      <c r="C283" t="s">
        <v>1797</v>
      </c>
      <c r="D283" t="s">
        <v>933</v>
      </c>
      <c r="E283" t="s">
        <v>1514</v>
      </c>
      <c r="F283" t="s">
        <v>934</v>
      </c>
      <c r="G283" t="s">
        <v>935</v>
      </c>
      <c r="H283" t="s">
        <v>936</v>
      </c>
      <c r="I283">
        <v>70135</v>
      </c>
      <c r="J283" t="s">
        <v>937</v>
      </c>
    </row>
    <row r="284" spans="1:10" x14ac:dyDescent="0.35">
      <c r="A284" t="str">
        <f>"1257"</f>
        <v>1257</v>
      </c>
      <c r="B284" t="str">
        <f>"12"</f>
        <v>12</v>
      </c>
      <c r="C284" t="s">
        <v>1798</v>
      </c>
      <c r="D284" t="s">
        <v>938</v>
      </c>
      <c r="E284" t="s">
        <v>939</v>
      </c>
      <c r="F284" t="s">
        <v>940</v>
      </c>
      <c r="G284" t="s">
        <v>941</v>
      </c>
      <c r="I284">
        <v>28680</v>
      </c>
      <c r="J284" t="s">
        <v>942</v>
      </c>
    </row>
    <row r="285" spans="1:10" x14ac:dyDescent="0.35">
      <c r="A285" t="str">
        <f>"2284"</f>
        <v>2284</v>
      </c>
      <c r="B285" t="str">
        <f>"22"</f>
        <v>22</v>
      </c>
      <c r="C285" t="s">
        <v>1799</v>
      </c>
      <c r="D285" t="s">
        <v>943</v>
      </c>
      <c r="E285" t="s">
        <v>944</v>
      </c>
      <c r="F285" t="s">
        <v>945</v>
      </c>
      <c r="G285" t="s">
        <v>946</v>
      </c>
      <c r="I285">
        <v>89188</v>
      </c>
      <c r="J285" t="s">
        <v>947</v>
      </c>
    </row>
    <row r="286" spans="1:10" x14ac:dyDescent="0.35">
      <c r="A286" t="str">
        <f>"2380"</f>
        <v>2380</v>
      </c>
      <c r="B286" t="str">
        <f>"23"</f>
        <v>23</v>
      </c>
      <c r="C286" t="s">
        <v>1800</v>
      </c>
      <c r="D286" t="s">
        <v>975</v>
      </c>
      <c r="E286" t="s">
        <v>976</v>
      </c>
      <c r="F286" t="s">
        <v>977</v>
      </c>
      <c r="G286" t="s">
        <v>978</v>
      </c>
      <c r="I286">
        <v>83182</v>
      </c>
      <c r="J286" t="s">
        <v>979</v>
      </c>
    </row>
    <row r="287" spans="1:10" x14ac:dyDescent="0.35">
      <c r="A287" t="str">
        <f>"0117"</f>
        <v>0117</v>
      </c>
      <c r="B287" t="str">
        <f>"01"</f>
        <v>01</v>
      </c>
      <c r="C287" t="s">
        <v>1801</v>
      </c>
      <c r="D287" t="s">
        <v>970</v>
      </c>
      <c r="E287" t="s">
        <v>971</v>
      </c>
      <c r="F287" t="s">
        <v>972</v>
      </c>
      <c r="G287" t="s">
        <v>973</v>
      </c>
      <c r="I287">
        <v>18486</v>
      </c>
      <c r="J287" t="s">
        <v>974</v>
      </c>
    </row>
    <row r="288" spans="1:10" x14ac:dyDescent="0.35">
      <c r="A288" t="str">
        <f>"0382"</f>
        <v>0382</v>
      </c>
      <c r="B288" t="str">
        <f>"03"</f>
        <v>03</v>
      </c>
      <c r="C288" t="s">
        <v>1802</v>
      </c>
      <c r="D288" t="s">
        <v>980</v>
      </c>
      <c r="E288" t="s">
        <v>981</v>
      </c>
      <c r="F288" t="s">
        <v>982</v>
      </c>
      <c r="G288" t="s">
        <v>983</v>
      </c>
      <c r="H288" t="s">
        <v>223</v>
      </c>
      <c r="I288">
        <v>74221</v>
      </c>
      <c r="J288" t="s">
        <v>984</v>
      </c>
    </row>
    <row r="289" spans="1:10" x14ac:dyDescent="0.35">
      <c r="A289" t="str">
        <f>"1256"</f>
        <v>1256</v>
      </c>
      <c r="B289" t="str">
        <f>"12"</f>
        <v>12</v>
      </c>
      <c r="C289" t="s">
        <v>1803</v>
      </c>
      <c r="D289" t="s">
        <v>985</v>
      </c>
      <c r="E289" t="s">
        <v>986</v>
      </c>
      <c r="F289" t="s">
        <v>987</v>
      </c>
      <c r="G289" t="s">
        <v>988</v>
      </c>
      <c r="H289" t="s">
        <v>989</v>
      </c>
      <c r="I289">
        <v>28941</v>
      </c>
      <c r="J289" t="s">
        <v>990</v>
      </c>
    </row>
    <row r="290" spans="1:10" x14ac:dyDescent="0.35">
      <c r="A290" t="str">
        <f>"2513"</f>
        <v>2513</v>
      </c>
      <c r="B290" t="str">
        <f>"25"</f>
        <v>25</v>
      </c>
      <c r="C290" t="s">
        <v>1804</v>
      </c>
      <c r="D290" t="s">
        <v>996</v>
      </c>
      <c r="E290" t="s">
        <v>997</v>
      </c>
      <c r="F290" t="s">
        <v>998</v>
      </c>
      <c r="G290" t="s">
        <v>999</v>
      </c>
      <c r="I290">
        <v>95681</v>
      </c>
      <c r="J290" t="s">
        <v>1000</v>
      </c>
    </row>
    <row r="291" spans="1:10" x14ac:dyDescent="0.35">
      <c r="A291" t="str">
        <f>"2518"</f>
        <v>2518</v>
      </c>
      <c r="B291" t="str">
        <f>"25"</f>
        <v>25</v>
      </c>
      <c r="C291" t="s">
        <v>1805</v>
      </c>
      <c r="D291" t="s">
        <v>1001</v>
      </c>
      <c r="E291" t="s">
        <v>1002</v>
      </c>
      <c r="F291" t="s">
        <v>1003</v>
      </c>
      <c r="G291" t="s">
        <v>1004</v>
      </c>
      <c r="I291">
        <v>95785</v>
      </c>
      <c r="J291" t="s">
        <v>1005</v>
      </c>
    </row>
  </sheetData>
  <sortState xmlns:xlrd2="http://schemas.microsoft.com/office/spreadsheetml/2017/richdata2" ref="A2:J291">
    <sortCondition ref="D2:D291"/>
  </sortState>
  <hyperlinks>
    <hyperlink ref="E112" r:id="rId1" display="mailto:kontakt@kavlinge.se" xr:uid="{9CB1A099-7467-4C03-898B-5BCFF2BAFCB2}"/>
    <hyperlink ref="E115" r:id="rId2" display="mailto:kontaktcenter@landskrona.se" xr:uid="{057F3ADC-21FB-4B87-A760-16ABF405E549}"/>
    <hyperlink ref="E134" r:id="rId3" display="mailto:kommun@lysekil.se" xr:uid="{1BAAC4CB-FE59-45DE-BFFF-B5C668A0413C}"/>
    <hyperlink ref="E283" r:id="rId4" xr:uid="{B80B0729-776F-47FA-9C50-29EF8D124A74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Kontaktuppgifter_kommuner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Jonsson Annika</dc:creator>
  <cp:lastModifiedBy>Jonsson Annika</cp:lastModifiedBy>
  <dcterms:created xsi:type="dcterms:W3CDTF">2022-09-15T14:26:42Z</dcterms:created>
  <dcterms:modified xsi:type="dcterms:W3CDTF">2025-04-17T09:48:22Z</dcterms:modified>
</cp:coreProperties>
</file>